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scritorio\Ppto 2023\Informe Gestión 2023 octu 31 y cuatrienio\"/>
    </mc:Choice>
  </mc:AlternateContent>
  <xr:revisionPtr revIDLastSave="0" documentId="11_C9E10F4917142DD1791274218884EBCC46568B09" xr6:coauthVersionLast="47" xr6:coauthVersionMax="47" xr10:uidLastSave="{00000000-0000-0000-0000-000000000000}"/>
  <bookViews>
    <workbookView xWindow="0" yWindow="0" windowWidth="24000" windowHeight="8820" xr2:uid="{00000000-000D-0000-FFFF-FFFF00000000}"/>
  </bookViews>
  <sheets>
    <sheet name="Plan Operativo" sheetId="1" r:id="rId1"/>
  </sheets>
  <calcPr calcId="152511" forceFullCalc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0" i="1" l="1"/>
  <c r="H139" i="1"/>
  <c r="I139" i="1" s="1"/>
  <c r="H137" i="1"/>
  <c r="G125" i="1"/>
  <c r="G50" i="1"/>
  <c r="J137" i="1"/>
  <c r="G137" i="1"/>
  <c r="BT138" i="1"/>
  <c r="G138" i="1"/>
  <c r="BT137" i="1"/>
  <c r="BH137" i="1"/>
  <c r="F139" i="1"/>
  <c r="F140" i="1"/>
  <c r="F138" i="1"/>
  <c r="F137" i="1"/>
  <c r="F153" i="1" l="1"/>
  <c r="G153" i="1"/>
  <c r="H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EF153" i="1"/>
  <c r="EG153" i="1"/>
  <c r="EH153" i="1"/>
  <c r="EI153" i="1"/>
  <c r="EJ153" i="1"/>
  <c r="EK153" i="1"/>
  <c r="EL153" i="1"/>
  <c r="EM153" i="1"/>
  <c r="EN153" i="1"/>
  <c r="EO153" i="1"/>
  <c r="EP153" i="1"/>
  <c r="EQ153" i="1"/>
  <c r="ER153" i="1"/>
  <c r="ES153" i="1"/>
  <c r="ET153" i="1"/>
  <c r="EU153" i="1"/>
  <c r="EV153" i="1"/>
  <c r="EW153" i="1"/>
  <c r="EX153" i="1"/>
  <c r="EY153" i="1"/>
  <c r="EZ153" i="1"/>
  <c r="FA153" i="1"/>
  <c r="FB153" i="1"/>
  <c r="FC153" i="1"/>
  <c r="FD153" i="1"/>
  <c r="FE153" i="1"/>
  <c r="FF153" i="1"/>
  <c r="FG153" i="1"/>
  <c r="FH153" i="1"/>
  <c r="FI153" i="1"/>
  <c r="FJ153" i="1"/>
  <c r="FK153" i="1"/>
  <c r="FL153" i="1"/>
  <c r="FM153" i="1"/>
  <c r="FN153" i="1"/>
  <c r="FO153" i="1"/>
  <c r="FP153" i="1"/>
  <c r="FQ153" i="1"/>
  <c r="FR153" i="1"/>
  <c r="F147" i="1"/>
  <c r="G147" i="1"/>
  <c r="H147" i="1"/>
  <c r="H146" i="1" s="1"/>
  <c r="H145" i="1" s="1"/>
  <c r="J147" i="1"/>
  <c r="K147" i="1"/>
  <c r="L147" i="1"/>
  <c r="M147" i="1"/>
  <c r="N147" i="1"/>
  <c r="N146" i="1" s="1"/>
  <c r="N145" i="1" s="1"/>
  <c r="O147" i="1"/>
  <c r="P147" i="1"/>
  <c r="P146" i="1" s="1"/>
  <c r="P145" i="1" s="1"/>
  <c r="Q147" i="1"/>
  <c r="R147" i="1"/>
  <c r="S147" i="1"/>
  <c r="T147" i="1"/>
  <c r="T146" i="1" s="1"/>
  <c r="T145" i="1" s="1"/>
  <c r="U147" i="1"/>
  <c r="V147" i="1"/>
  <c r="W147" i="1"/>
  <c r="X147" i="1"/>
  <c r="Y147" i="1"/>
  <c r="Z147" i="1"/>
  <c r="Z146" i="1" s="1"/>
  <c r="Z145" i="1" s="1"/>
  <c r="AA147" i="1"/>
  <c r="AB147" i="1"/>
  <c r="AB146" i="1" s="1"/>
  <c r="AB145" i="1" s="1"/>
  <c r="AC147" i="1"/>
  <c r="AD147" i="1"/>
  <c r="AE147" i="1"/>
  <c r="AF147" i="1"/>
  <c r="AF146" i="1" s="1"/>
  <c r="AF145" i="1" s="1"/>
  <c r="AG147" i="1"/>
  <c r="AH147" i="1"/>
  <c r="AI147" i="1"/>
  <c r="AJ147" i="1"/>
  <c r="AK147" i="1"/>
  <c r="AL147" i="1"/>
  <c r="AL146" i="1" s="1"/>
  <c r="AL145" i="1" s="1"/>
  <c r="AM147" i="1"/>
  <c r="AN147" i="1"/>
  <c r="AN146" i="1" s="1"/>
  <c r="AN145" i="1" s="1"/>
  <c r="AO147" i="1"/>
  <c r="AP147" i="1"/>
  <c r="AQ147" i="1"/>
  <c r="AR147" i="1"/>
  <c r="AR146" i="1" s="1"/>
  <c r="AR145" i="1" s="1"/>
  <c r="AS147" i="1"/>
  <c r="AT147" i="1"/>
  <c r="AU147" i="1"/>
  <c r="AV147" i="1"/>
  <c r="AW147" i="1"/>
  <c r="AX147" i="1"/>
  <c r="AX146" i="1" s="1"/>
  <c r="AX145" i="1" s="1"/>
  <c r="AY147" i="1"/>
  <c r="AZ147" i="1"/>
  <c r="AZ146" i="1" s="1"/>
  <c r="AZ145" i="1" s="1"/>
  <c r="BA147" i="1"/>
  <c r="BB147" i="1"/>
  <c r="BC147" i="1"/>
  <c r="BD147" i="1"/>
  <c r="BD146" i="1" s="1"/>
  <c r="BD145" i="1" s="1"/>
  <c r="BE147" i="1"/>
  <c r="BF147" i="1"/>
  <c r="BG147" i="1"/>
  <c r="BH147" i="1"/>
  <c r="BI147" i="1"/>
  <c r="BJ147" i="1"/>
  <c r="BJ146" i="1" s="1"/>
  <c r="BJ145" i="1" s="1"/>
  <c r="BK147" i="1"/>
  <c r="BL147" i="1"/>
  <c r="BL146" i="1" s="1"/>
  <c r="BL145" i="1" s="1"/>
  <c r="BM147" i="1"/>
  <c r="BN147" i="1"/>
  <c r="BO147" i="1"/>
  <c r="BP147" i="1"/>
  <c r="BP146" i="1" s="1"/>
  <c r="BP145" i="1" s="1"/>
  <c r="BQ147" i="1"/>
  <c r="BR147" i="1"/>
  <c r="BS147" i="1"/>
  <c r="BT147" i="1"/>
  <c r="BU147" i="1"/>
  <c r="BV147" i="1"/>
  <c r="BV146" i="1" s="1"/>
  <c r="BV145" i="1" s="1"/>
  <c r="BW147" i="1"/>
  <c r="BX147" i="1"/>
  <c r="BX146" i="1" s="1"/>
  <c r="BX145" i="1" s="1"/>
  <c r="BY147" i="1"/>
  <c r="BZ147" i="1"/>
  <c r="CA147" i="1"/>
  <c r="CB147" i="1"/>
  <c r="CB146" i="1" s="1"/>
  <c r="CB145" i="1" s="1"/>
  <c r="CC147" i="1"/>
  <c r="CD147" i="1"/>
  <c r="CE147" i="1"/>
  <c r="CF147" i="1"/>
  <c r="CG147" i="1"/>
  <c r="CH147" i="1"/>
  <c r="CH146" i="1" s="1"/>
  <c r="CH145" i="1" s="1"/>
  <c r="CI147" i="1"/>
  <c r="CJ147" i="1"/>
  <c r="CJ146" i="1" s="1"/>
  <c r="CJ145" i="1" s="1"/>
  <c r="CK147" i="1"/>
  <c r="CL147" i="1"/>
  <c r="CM147" i="1"/>
  <c r="CN147" i="1"/>
  <c r="CN146" i="1" s="1"/>
  <c r="CN145" i="1" s="1"/>
  <c r="CO147" i="1"/>
  <c r="CP147" i="1"/>
  <c r="CQ147" i="1"/>
  <c r="CR147" i="1"/>
  <c r="CS147" i="1"/>
  <c r="CT147" i="1"/>
  <c r="CT146" i="1" s="1"/>
  <c r="CT145" i="1" s="1"/>
  <c r="CU147" i="1"/>
  <c r="CV147" i="1"/>
  <c r="CV146" i="1" s="1"/>
  <c r="CV145" i="1" s="1"/>
  <c r="CW147" i="1"/>
  <c r="CX147" i="1"/>
  <c r="CY147" i="1"/>
  <c r="CZ147" i="1"/>
  <c r="CZ146" i="1" s="1"/>
  <c r="CZ145" i="1" s="1"/>
  <c r="DA147" i="1"/>
  <c r="DB147" i="1"/>
  <c r="DC147" i="1"/>
  <c r="DD147" i="1"/>
  <c r="DE147" i="1"/>
  <c r="DF147" i="1"/>
  <c r="DF146" i="1" s="1"/>
  <c r="DF145" i="1" s="1"/>
  <c r="DG147" i="1"/>
  <c r="DH147" i="1"/>
  <c r="DH146" i="1" s="1"/>
  <c r="DH145" i="1" s="1"/>
  <c r="DI147" i="1"/>
  <c r="DJ147" i="1"/>
  <c r="DK147" i="1"/>
  <c r="DL147" i="1"/>
  <c r="DL146" i="1" s="1"/>
  <c r="DL145" i="1" s="1"/>
  <c r="DM147" i="1"/>
  <c r="DN147" i="1"/>
  <c r="DO147" i="1"/>
  <c r="DP147" i="1"/>
  <c r="DQ147" i="1"/>
  <c r="DR147" i="1"/>
  <c r="DR146" i="1" s="1"/>
  <c r="DR145" i="1" s="1"/>
  <c r="DS147" i="1"/>
  <c r="DT147" i="1"/>
  <c r="DT146" i="1" s="1"/>
  <c r="DT145" i="1" s="1"/>
  <c r="DU147" i="1"/>
  <c r="DV147" i="1"/>
  <c r="DW147" i="1"/>
  <c r="DX147" i="1"/>
  <c r="DX146" i="1" s="1"/>
  <c r="DX145" i="1" s="1"/>
  <c r="DY147" i="1"/>
  <c r="DZ147" i="1"/>
  <c r="EA147" i="1"/>
  <c r="EB147" i="1"/>
  <c r="EC147" i="1"/>
  <c r="ED147" i="1"/>
  <c r="ED146" i="1" s="1"/>
  <c r="ED145" i="1" s="1"/>
  <c r="EE147" i="1"/>
  <c r="EF147" i="1"/>
  <c r="EF146" i="1" s="1"/>
  <c r="EF145" i="1" s="1"/>
  <c r="EG147" i="1"/>
  <c r="EH147" i="1"/>
  <c r="EI147" i="1"/>
  <c r="EJ147" i="1"/>
  <c r="EJ146" i="1" s="1"/>
  <c r="EJ145" i="1" s="1"/>
  <c r="EK147" i="1"/>
  <c r="EL147" i="1"/>
  <c r="EM147" i="1"/>
  <c r="EN147" i="1"/>
  <c r="EO147" i="1"/>
  <c r="EP147" i="1"/>
  <c r="EP146" i="1" s="1"/>
  <c r="EP145" i="1" s="1"/>
  <c r="EQ147" i="1"/>
  <c r="ER147" i="1"/>
  <c r="ER146" i="1" s="1"/>
  <c r="ER145" i="1" s="1"/>
  <c r="ES147" i="1"/>
  <c r="ET147" i="1"/>
  <c r="EU147" i="1"/>
  <c r="EV147" i="1"/>
  <c r="EV146" i="1" s="1"/>
  <c r="EV145" i="1" s="1"/>
  <c r="EW147" i="1"/>
  <c r="EX147" i="1"/>
  <c r="EY147" i="1"/>
  <c r="EZ147" i="1"/>
  <c r="FA147" i="1"/>
  <c r="FB147" i="1"/>
  <c r="FB146" i="1" s="1"/>
  <c r="FB145" i="1" s="1"/>
  <c r="FC147" i="1"/>
  <c r="FD147" i="1"/>
  <c r="FD146" i="1" s="1"/>
  <c r="FD145" i="1" s="1"/>
  <c r="FE147" i="1"/>
  <c r="FF147" i="1"/>
  <c r="FG147" i="1"/>
  <c r="FH147" i="1"/>
  <c r="FH146" i="1" s="1"/>
  <c r="FH145" i="1" s="1"/>
  <c r="FI147" i="1"/>
  <c r="FJ147" i="1"/>
  <c r="FK147" i="1"/>
  <c r="FL147" i="1"/>
  <c r="FM147" i="1"/>
  <c r="FN147" i="1"/>
  <c r="FN146" i="1" s="1"/>
  <c r="FN145" i="1" s="1"/>
  <c r="FO147" i="1"/>
  <c r="FP147" i="1"/>
  <c r="FP146" i="1" s="1"/>
  <c r="FP145" i="1" s="1"/>
  <c r="FQ147" i="1"/>
  <c r="FR147" i="1"/>
  <c r="F141" i="1"/>
  <c r="G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G141" i="1"/>
  <c r="DH141" i="1"/>
  <c r="DI141" i="1"/>
  <c r="DJ141" i="1"/>
  <c r="DK141" i="1"/>
  <c r="DL141" i="1"/>
  <c r="DM141" i="1"/>
  <c r="DN141" i="1"/>
  <c r="DO141" i="1"/>
  <c r="DP141" i="1"/>
  <c r="DQ141" i="1"/>
  <c r="DR141" i="1"/>
  <c r="DS141" i="1"/>
  <c r="DT141" i="1"/>
  <c r="DU141" i="1"/>
  <c r="DV141" i="1"/>
  <c r="DW141" i="1"/>
  <c r="DX141" i="1"/>
  <c r="DY141" i="1"/>
  <c r="DZ141" i="1"/>
  <c r="EA141" i="1"/>
  <c r="EB141" i="1"/>
  <c r="EC141" i="1"/>
  <c r="ED141" i="1"/>
  <c r="EE141" i="1"/>
  <c r="EF141" i="1"/>
  <c r="EG141" i="1"/>
  <c r="EH141" i="1"/>
  <c r="EI141" i="1"/>
  <c r="EJ141" i="1"/>
  <c r="EK141" i="1"/>
  <c r="EL141" i="1"/>
  <c r="EM141" i="1"/>
  <c r="EN141" i="1"/>
  <c r="EO141" i="1"/>
  <c r="EP141" i="1"/>
  <c r="EQ141" i="1"/>
  <c r="ER141" i="1"/>
  <c r="ES141" i="1"/>
  <c r="ET141" i="1"/>
  <c r="EU141" i="1"/>
  <c r="EV141" i="1"/>
  <c r="EW141" i="1"/>
  <c r="EX141" i="1"/>
  <c r="EY141" i="1"/>
  <c r="EZ141" i="1"/>
  <c r="FA141" i="1"/>
  <c r="FB141" i="1"/>
  <c r="FC141" i="1"/>
  <c r="FD141" i="1"/>
  <c r="FE141" i="1"/>
  <c r="FF141" i="1"/>
  <c r="FG141" i="1"/>
  <c r="FH141" i="1"/>
  <c r="FI141" i="1"/>
  <c r="FJ141" i="1"/>
  <c r="FK141" i="1"/>
  <c r="FL141" i="1"/>
  <c r="FM141" i="1"/>
  <c r="FN141" i="1"/>
  <c r="FO141" i="1"/>
  <c r="FP141" i="1"/>
  <c r="FQ141" i="1"/>
  <c r="FR141" i="1"/>
  <c r="F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I136" i="1"/>
  <c r="BJ136" i="1"/>
  <c r="BK136" i="1"/>
  <c r="BK135" i="1" s="1"/>
  <c r="BK134" i="1" s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W135" i="1" s="1"/>
  <c r="BW134" i="1" s="1"/>
  <c r="BX136" i="1"/>
  <c r="BY136" i="1"/>
  <c r="BZ136" i="1"/>
  <c r="CA136" i="1"/>
  <c r="CB136" i="1"/>
  <c r="CC136" i="1"/>
  <c r="CC135" i="1" s="1"/>
  <c r="CC134" i="1" s="1"/>
  <c r="CD136" i="1"/>
  <c r="CE136" i="1"/>
  <c r="CF136" i="1"/>
  <c r="CG136" i="1"/>
  <c r="CH136" i="1"/>
  <c r="CI136" i="1"/>
  <c r="CI135" i="1" s="1"/>
  <c r="CI134" i="1" s="1"/>
  <c r="CJ136" i="1"/>
  <c r="CK136" i="1"/>
  <c r="CL136" i="1"/>
  <c r="CM136" i="1"/>
  <c r="CN136" i="1"/>
  <c r="CO136" i="1"/>
  <c r="CO135" i="1" s="1"/>
  <c r="CO134" i="1" s="1"/>
  <c r="CP136" i="1"/>
  <c r="CQ136" i="1"/>
  <c r="CR136" i="1"/>
  <c r="CS136" i="1"/>
  <c r="CT136" i="1"/>
  <c r="CU136" i="1"/>
  <c r="CU135" i="1" s="1"/>
  <c r="CU134" i="1" s="1"/>
  <c r="CV136" i="1"/>
  <c r="CW136" i="1"/>
  <c r="CX136" i="1"/>
  <c r="CY136" i="1"/>
  <c r="CZ136" i="1"/>
  <c r="DA136" i="1"/>
  <c r="DA135" i="1" s="1"/>
  <c r="DA134" i="1" s="1"/>
  <c r="DB136" i="1"/>
  <c r="DC136" i="1"/>
  <c r="DD136" i="1"/>
  <c r="DE136" i="1"/>
  <c r="DF136" i="1"/>
  <c r="DG136" i="1"/>
  <c r="DG135" i="1" s="1"/>
  <c r="DG134" i="1" s="1"/>
  <c r="DH136" i="1"/>
  <c r="DI136" i="1"/>
  <c r="DJ136" i="1"/>
  <c r="DK136" i="1"/>
  <c r="DL136" i="1"/>
  <c r="DM136" i="1"/>
  <c r="DM135" i="1" s="1"/>
  <c r="DM134" i="1" s="1"/>
  <c r="DN136" i="1"/>
  <c r="DO136" i="1"/>
  <c r="DP136" i="1"/>
  <c r="DQ136" i="1"/>
  <c r="DR136" i="1"/>
  <c r="DS136" i="1"/>
  <c r="DS135" i="1" s="1"/>
  <c r="DS134" i="1" s="1"/>
  <c r="DT136" i="1"/>
  <c r="DU136" i="1"/>
  <c r="DV136" i="1"/>
  <c r="DW136" i="1"/>
  <c r="DX136" i="1"/>
  <c r="DY136" i="1"/>
  <c r="DY135" i="1" s="1"/>
  <c r="DY134" i="1" s="1"/>
  <c r="DZ136" i="1"/>
  <c r="EA136" i="1"/>
  <c r="EB136" i="1"/>
  <c r="EC136" i="1"/>
  <c r="ED136" i="1"/>
  <c r="EE136" i="1"/>
  <c r="EE135" i="1" s="1"/>
  <c r="EE134" i="1" s="1"/>
  <c r="EF136" i="1"/>
  <c r="EG136" i="1"/>
  <c r="EH136" i="1"/>
  <c r="EI136" i="1"/>
  <c r="EJ136" i="1"/>
  <c r="EK136" i="1"/>
  <c r="EK135" i="1" s="1"/>
  <c r="EK134" i="1" s="1"/>
  <c r="EL136" i="1"/>
  <c r="EM136" i="1"/>
  <c r="EN136" i="1"/>
  <c r="EO136" i="1"/>
  <c r="EP136" i="1"/>
  <c r="EQ136" i="1"/>
  <c r="EQ135" i="1" s="1"/>
  <c r="EQ134" i="1" s="1"/>
  <c r="ER136" i="1"/>
  <c r="ES136" i="1"/>
  <c r="ET136" i="1"/>
  <c r="EU136" i="1"/>
  <c r="EV136" i="1"/>
  <c r="EW136" i="1"/>
  <c r="EW135" i="1" s="1"/>
  <c r="EW134" i="1" s="1"/>
  <c r="EX136" i="1"/>
  <c r="EY136" i="1"/>
  <c r="EZ136" i="1"/>
  <c r="FA136" i="1"/>
  <c r="FB136" i="1"/>
  <c r="FC136" i="1"/>
  <c r="FC135" i="1" s="1"/>
  <c r="FC134" i="1" s="1"/>
  <c r="FD136" i="1"/>
  <c r="FE136" i="1"/>
  <c r="FF136" i="1"/>
  <c r="FG136" i="1"/>
  <c r="FH136" i="1"/>
  <c r="FI136" i="1"/>
  <c r="FI135" i="1" s="1"/>
  <c r="FI134" i="1" s="1"/>
  <c r="FJ136" i="1"/>
  <c r="FK136" i="1"/>
  <c r="FL136" i="1"/>
  <c r="FM136" i="1"/>
  <c r="FN136" i="1"/>
  <c r="FO136" i="1"/>
  <c r="FO135" i="1" s="1"/>
  <c r="FO134" i="1" s="1"/>
  <c r="FP136" i="1"/>
  <c r="FQ136" i="1"/>
  <c r="FR136" i="1"/>
  <c r="F127" i="1"/>
  <c r="G127" i="1"/>
  <c r="H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DW127" i="1"/>
  <c r="DX127" i="1"/>
  <c r="DY127" i="1"/>
  <c r="DZ127" i="1"/>
  <c r="EA127" i="1"/>
  <c r="EB127" i="1"/>
  <c r="EC127" i="1"/>
  <c r="ED127" i="1"/>
  <c r="EE127" i="1"/>
  <c r="EF127" i="1"/>
  <c r="EG127" i="1"/>
  <c r="EH127" i="1"/>
  <c r="EI127" i="1"/>
  <c r="EJ127" i="1"/>
  <c r="EK127" i="1"/>
  <c r="EL127" i="1"/>
  <c r="EM127" i="1"/>
  <c r="EN127" i="1"/>
  <c r="EO127" i="1"/>
  <c r="EP127" i="1"/>
  <c r="EQ127" i="1"/>
  <c r="ER127" i="1"/>
  <c r="ES127" i="1"/>
  <c r="ET127" i="1"/>
  <c r="EU127" i="1"/>
  <c r="EV127" i="1"/>
  <c r="EW127" i="1"/>
  <c r="EX127" i="1"/>
  <c r="EY127" i="1"/>
  <c r="EZ127" i="1"/>
  <c r="FA127" i="1"/>
  <c r="FB127" i="1"/>
  <c r="FC127" i="1"/>
  <c r="FD127" i="1"/>
  <c r="FE127" i="1"/>
  <c r="FF127" i="1"/>
  <c r="FG127" i="1"/>
  <c r="FH127" i="1"/>
  <c r="FI127" i="1"/>
  <c r="FJ127" i="1"/>
  <c r="FK127" i="1"/>
  <c r="FL127" i="1"/>
  <c r="FM127" i="1"/>
  <c r="FN127" i="1"/>
  <c r="FO127" i="1"/>
  <c r="FP127" i="1"/>
  <c r="FQ127" i="1"/>
  <c r="FR127" i="1"/>
  <c r="F123" i="1"/>
  <c r="G123" i="1"/>
  <c r="H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116" i="1"/>
  <c r="G116" i="1"/>
  <c r="H116" i="1"/>
  <c r="J116" i="1"/>
  <c r="K116" i="1"/>
  <c r="L116" i="1"/>
  <c r="M116" i="1"/>
  <c r="N116" i="1"/>
  <c r="O116" i="1"/>
  <c r="P116" i="1"/>
  <c r="Q116" i="1"/>
  <c r="R116" i="1"/>
  <c r="S116" i="1"/>
  <c r="S115" i="1" s="1"/>
  <c r="S114" i="1" s="1"/>
  <c r="T116" i="1"/>
  <c r="T115" i="1" s="1"/>
  <c r="T114" i="1" s="1"/>
  <c r="U116" i="1"/>
  <c r="V116" i="1"/>
  <c r="W116" i="1"/>
  <c r="X116" i="1"/>
  <c r="Y116" i="1"/>
  <c r="Z116" i="1"/>
  <c r="AA116" i="1"/>
  <c r="AB116" i="1"/>
  <c r="AC116" i="1"/>
  <c r="AD116" i="1"/>
  <c r="AE116" i="1"/>
  <c r="AE115" i="1" s="1"/>
  <c r="AE114" i="1" s="1"/>
  <c r="AF116" i="1"/>
  <c r="AF115" i="1" s="1"/>
  <c r="AF114" i="1" s="1"/>
  <c r="AG116" i="1"/>
  <c r="AH116" i="1"/>
  <c r="AI116" i="1"/>
  <c r="AJ116" i="1"/>
  <c r="AK116" i="1"/>
  <c r="AL116" i="1"/>
  <c r="AM116" i="1"/>
  <c r="AN116" i="1"/>
  <c r="AN115" i="1" s="1"/>
  <c r="AN114" i="1" s="1"/>
  <c r="AO116" i="1"/>
  <c r="AP116" i="1"/>
  <c r="AQ116" i="1"/>
  <c r="AQ115" i="1" s="1"/>
  <c r="AQ114" i="1" s="1"/>
  <c r="AR116" i="1"/>
  <c r="AR115" i="1" s="1"/>
  <c r="AR114" i="1" s="1"/>
  <c r="AS116" i="1"/>
  <c r="AT116" i="1"/>
  <c r="AU116" i="1"/>
  <c r="AV116" i="1"/>
  <c r="AW116" i="1"/>
  <c r="AX116" i="1"/>
  <c r="AY116" i="1"/>
  <c r="AZ116" i="1"/>
  <c r="BA116" i="1"/>
  <c r="BB116" i="1"/>
  <c r="BC116" i="1"/>
  <c r="BC115" i="1" s="1"/>
  <c r="BC114" i="1" s="1"/>
  <c r="BD116" i="1"/>
  <c r="BD115" i="1" s="1"/>
  <c r="BD114" i="1" s="1"/>
  <c r="BE116" i="1"/>
  <c r="BF116" i="1"/>
  <c r="BG116" i="1"/>
  <c r="BH116" i="1"/>
  <c r="BI116" i="1"/>
  <c r="BJ116" i="1"/>
  <c r="BK116" i="1"/>
  <c r="BL116" i="1"/>
  <c r="BM116" i="1"/>
  <c r="BN116" i="1"/>
  <c r="BO116" i="1"/>
  <c r="BO115" i="1" s="1"/>
  <c r="BO114" i="1" s="1"/>
  <c r="BP116" i="1"/>
  <c r="BP115" i="1" s="1"/>
  <c r="BP114" i="1" s="1"/>
  <c r="BQ116" i="1"/>
  <c r="BR116" i="1"/>
  <c r="BS116" i="1"/>
  <c r="BT116" i="1"/>
  <c r="BU116" i="1"/>
  <c r="BV116" i="1"/>
  <c r="BW116" i="1"/>
  <c r="BX116" i="1"/>
  <c r="BY116" i="1"/>
  <c r="BZ116" i="1"/>
  <c r="CA116" i="1"/>
  <c r="CA115" i="1" s="1"/>
  <c r="CA114" i="1" s="1"/>
  <c r="CB116" i="1"/>
  <c r="CB115" i="1" s="1"/>
  <c r="CB114" i="1" s="1"/>
  <c r="CC116" i="1"/>
  <c r="CD116" i="1"/>
  <c r="CE116" i="1"/>
  <c r="CF116" i="1"/>
  <c r="CG116" i="1"/>
  <c r="CH116" i="1"/>
  <c r="CI116" i="1"/>
  <c r="CJ116" i="1"/>
  <c r="CK116" i="1"/>
  <c r="CL116" i="1"/>
  <c r="CM116" i="1"/>
  <c r="CM115" i="1" s="1"/>
  <c r="CM114" i="1" s="1"/>
  <c r="CN116" i="1"/>
  <c r="CN115" i="1" s="1"/>
  <c r="CN114" i="1" s="1"/>
  <c r="CO116" i="1"/>
  <c r="CP116" i="1"/>
  <c r="CQ116" i="1"/>
  <c r="CR116" i="1"/>
  <c r="CS116" i="1"/>
  <c r="CT116" i="1"/>
  <c r="CU116" i="1"/>
  <c r="CV116" i="1"/>
  <c r="CW116" i="1"/>
  <c r="CX116" i="1"/>
  <c r="CY116" i="1"/>
  <c r="CY115" i="1" s="1"/>
  <c r="CY114" i="1" s="1"/>
  <c r="CZ116" i="1"/>
  <c r="CZ115" i="1" s="1"/>
  <c r="CZ114" i="1" s="1"/>
  <c r="DA116" i="1"/>
  <c r="DB116" i="1"/>
  <c r="DC116" i="1"/>
  <c r="DD116" i="1"/>
  <c r="DE116" i="1"/>
  <c r="DF116" i="1"/>
  <c r="DG116" i="1"/>
  <c r="DH116" i="1"/>
  <c r="DI116" i="1"/>
  <c r="DJ116" i="1"/>
  <c r="DK116" i="1"/>
  <c r="DK115" i="1" s="1"/>
  <c r="DK114" i="1" s="1"/>
  <c r="DL116" i="1"/>
  <c r="DM116" i="1"/>
  <c r="DN116" i="1"/>
  <c r="DO116" i="1"/>
  <c r="DP116" i="1"/>
  <c r="DQ116" i="1"/>
  <c r="DR116" i="1"/>
  <c r="DS116" i="1"/>
  <c r="DT116" i="1"/>
  <c r="DU116" i="1"/>
  <c r="DV116" i="1"/>
  <c r="DW116" i="1"/>
  <c r="DW115" i="1" s="1"/>
  <c r="DW114" i="1" s="1"/>
  <c r="DX116" i="1"/>
  <c r="DX115" i="1" s="1"/>
  <c r="DX114" i="1" s="1"/>
  <c r="DY116" i="1"/>
  <c r="DZ116" i="1"/>
  <c r="EA116" i="1"/>
  <c r="EB116" i="1"/>
  <c r="EC116" i="1"/>
  <c r="ED116" i="1"/>
  <c r="EE116" i="1"/>
  <c r="EF116" i="1"/>
  <c r="EF115" i="1" s="1"/>
  <c r="EF114" i="1" s="1"/>
  <c r="EG116" i="1"/>
  <c r="EH116" i="1"/>
  <c r="EI116" i="1"/>
  <c r="EJ116" i="1"/>
  <c r="EJ115" i="1" s="1"/>
  <c r="EJ114" i="1" s="1"/>
  <c r="EK116" i="1"/>
  <c r="EL116" i="1"/>
  <c r="EM116" i="1"/>
  <c r="EN116" i="1"/>
  <c r="EO116" i="1"/>
  <c r="EP116" i="1"/>
  <c r="EQ116" i="1"/>
  <c r="ER116" i="1"/>
  <c r="ES116" i="1"/>
  <c r="ET116" i="1"/>
  <c r="EU116" i="1"/>
  <c r="EV116" i="1"/>
  <c r="EV115" i="1" s="1"/>
  <c r="EV114" i="1" s="1"/>
  <c r="EW116" i="1"/>
  <c r="EX116" i="1"/>
  <c r="EY116" i="1"/>
  <c r="EZ116" i="1"/>
  <c r="FA116" i="1"/>
  <c r="FB116" i="1"/>
  <c r="FC116" i="1"/>
  <c r="FD116" i="1"/>
  <c r="FE116" i="1"/>
  <c r="FF116" i="1"/>
  <c r="FG116" i="1"/>
  <c r="FH116" i="1"/>
  <c r="FH115" i="1" s="1"/>
  <c r="FH114" i="1" s="1"/>
  <c r="FI116" i="1"/>
  <c r="FJ116" i="1"/>
  <c r="FK116" i="1"/>
  <c r="FL116" i="1"/>
  <c r="FM116" i="1"/>
  <c r="FN116" i="1"/>
  <c r="FO116" i="1"/>
  <c r="FP116" i="1"/>
  <c r="FQ116" i="1"/>
  <c r="FR116" i="1"/>
  <c r="F108" i="1"/>
  <c r="G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U108" i="1"/>
  <c r="DV108" i="1"/>
  <c r="DW108" i="1"/>
  <c r="DX108" i="1"/>
  <c r="DY108" i="1"/>
  <c r="DZ108" i="1"/>
  <c r="EA108" i="1"/>
  <c r="EB108" i="1"/>
  <c r="EC108" i="1"/>
  <c r="ED108" i="1"/>
  <c r="EE108" i="1"/>
  <c r="EF108" i="1"/>
  <c r="EG108" i="1"/>
  <c r="EH108" i="1"/>
  <c r="EI108" i="1"/>
  <c r="EJ108" i="1"/>
  <c r="EK108" i="1"/>
  <c r="EL108" i="1"/>
  <c r="EM108" i="1"/>
  <c r="EN108" i="1"/>
  <c r="EO108" i="1"/>
  <c r="EP108" i="1"/>
  <c r="EQ108" i="1"/>
  <c r="ER108" i="1"/>
  <c r="ES108" i="1"/>
  <c r="ET108" i="1"/>
  <c r="EU108" i="1"/>
  <c r="EV108" i="1"/>
  <c r="EW108" i="1"/>
  <c r="EX108" i="1"/>
  <c r="EY108" i="1"/>
  <c r="EZ108" i="1"/>
  <c r="FA108" i="1"/>
  <c r="FB108" i="1"/>
  <c r="FC108" i="1"/>
  <c r="FD108" i="1"/>
  <c r="FE108" i="1"/>
  <c r="FF108" i="1"/>
  <c r="FG108" i="1"/>
  <c r="FH108" i="1"/>
  <c r="FI108" i="1"/>
  <c r="FJ108" i="1"/>
  <c r="FK108" i="1"/>
  <c r="FL108" i="1"/>
  <c r="FM108" i="1"/>
  <c r="FN108" i="1"/>
  <c r="FO108" i="1"/>
  <c r="FP108" i="1"/>
  <c r="FQ108" i="1"/>
  <c r="FR108" i="1"/>
  <c r="F100" i="1"/>
  <c r="G100" i="1"/>
  <c r="H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X100" i="1"/>
  <c r="DY100" i="1"/>
  <c r="DZ100" i="1"/>
  <c r="EA100" i="1"/>
  <c r="EB100" i="1"/>
  <c r="EC100" i="1"/>
  <c r="ED100" i="1"/>
  <c r="EE100" i="1"/>
  <c r="EF100" i="1"/>
  <c r="EG100" i="1"/>
  <c r="EH100" i="1"/>
  <c r="EI100" i="1"/>
  <c r="EJ100" i="1"/>
  <c r="EK100" i="1"/>
  <c r="EL100" i="1"/>
  <c r="EM100" i="1"/>
  <c r="EN100" i="1"/>
  <c r="EO100" i="1"/>
  <c r="EP100" i="1"/>
  <c r="EQ100" i="1"/>
  <c r="ER100" i="1"/>
  <c r="ES100" i="1"/>
  <c r="ET100" i="1"/>
  <c r="EU100" i="1"/>
  <c r="EV100" i="1"/>
  <c r="EW100" i="1"/>
  <c r="EX100" i="1"/>
  <c r="EY100" i="1"/>
  <c r="EZ100" i="1"/>
  <c r="FA100" i="1"/>
  <c r="FB100" i="1"/>
  <c r="FC100" i="1"/>
  <c r="FD100" i="1"/>
  <c r="FE100" i="1"/>
  <c r="FF100" i="1"/>
  <c r="FG100" i="1"/>
  <c r="FH100" i="1"/>
  <c r="FI100" i="1"/>
  <c r="FJ100" i="1"/>
  <c r="FK100" i="1"/>
  <c r="FL100" i="1"/>
  <c r="FM100" i="1"/>
  <c r="FN100" i="1"/>
  <c r="FO100" i="1"/>
  <c r="FP100" i="1"/>
  <c r="FQ100" i="1"/>
  <c r="FR100" i="1"/>
  <c r="F91" i="1"/>
  <c r="G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Z90" i="1" s="1"/>
  <c r="Z89" i="1" s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L90" i="1" s="1"/>
  <c r="AL89" i="1" s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X90" i="1" s="1"/>
  <c r="AX89" i="1" s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EF91" i="1"/>
  <c r="EG91" i="1"/>
  <c r="EH91" i="1"/>
  <c r="EI91" i="1"/>
  <c r="EJ91" i="1"/>
  <c r="EK91" i="1"/>
  <c r="EL91" i="1"/>
  <c r="EM91" i="1"/>
  <c r="EN91" i="1"/>
  <c r="EO91" i="1"/>
  <c r="EP91" i="1"/>
  <c r="EQ91" i="1"/>
  <c r="ER91" i="1"/>
  <c r="ES91" i="1"/>
  <c r="ET91" i="1"/>
  <c r="EU91" i="1"/>
  <c r="EV91" i="1"/>
  <c r="EW91" i="1"/>
  <c r="EX91" i="1"/>
  <c r="EY91" i="1"/>
  <c r="EZ91" i="1"/>
  <c r="FA91" i="1"/>
  <c r="FB91" i="1"/>
  <c r="FC91" i="1"/>
  <c r="FD91" i="1"/>
  <c r="FE91" i="1"/>
  <c r="FF91" i="1"/>
  <c r="FG91" i="1"/>
  <c r="FH91" i="1"/>
  <c r="FI91" i="1"/>
  <c r="FJ91" i="1"/>
  <c r="FK91" i="1"/>
  <c r="FL91" i="1"/>
  <c r="FM91" i="1"/>
  <c r="FN91" i="1"/>
  <c r="FO91" i="1"/>
  <c r="FP91" i="1"/>
  <c r="FQ91" i="1"/>
  <c r="FR91" i="1"/>
  <c r="F81" i="1"/>
  <c r="G81" i="1"/>
  <c r="H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Q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R81" i="1"/>
  <c r="F73" i="1"/>
  <c r="G73" i="1"/>
  <c r="H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M72" i="1" s="1"/>
  <c r="AM71" i="1" s="1"/>
  <c r="AN73" i="1"/>
  <c r="AN72" i="1" s="1"/>
  <c r="AN71" i="1" s="1"/>
  <c r="AO73" i="1"/>
  <c r="AP73" i="1"/>
  <c r="AP72" i="1" s="1"/>
  <c r="AP71" i="1" s="1"/>
  <c r="AQ73" i="1"/>
  <c r="AQ72" i="1" s="1"/>
  <c r="AQ71" i="1" s="1"/>
  <c r="AR73" i="1"/>
  <c r="AS73" i="1"/>
  <c r="AT73" i="1"/>
  <c r="AT72" i="1" s="1"/>
  <c r="AT71" i="1" s="1"/>
  <c r="AU73" i="1"/>
  <c r="AV73" i="1"/>
  <c r="AV72" i="1" s="1"/>
  <c r="AV71" i="1" s="1"/>
  <c r="AW73" i="1"/>
  <c r="AX73" i="1"/>
  <c r="AY73" i="1"/>
  <c r="AY72" i="1" s="1"/>
  <c r="AY71" i="1" s="1"/>
  <c r="AZ73" i="1"/>
  <c r="BA73" i="1"/>
  <c r="BB73" i="1"/>
  <c r="BB72" i="1" s="1"/>
  <c r="BB71" i="1" s="1"/>
  <c r="BC73" i="1"/>
  <c r="BC72" i="1" s="1"/>
  <c r="BC71" i="1" s="1"/>
  <c r="BD73" i="1"/>
  <c r="BE73" i="1"/>
  <c r="BF73" i="1"/>
  <c r="BF72" i="1" s="1"/>
  <c r="BF71" i="1" s="1"/>
  <c r="BG73" i="1"/>
  <c r="BH73" i="1"/>
  <c r="BH72" i="1" s="1"/>
  <c r="BH71" i="1" s="1"/>
  <c r="BI73" i="1"/>
  <c r="BJ73" i="1"/>
  <c r="BK73" i="1"/>
  <c r="BK72" i="1" s="1"/>
  <c r="BK71" i="1" s="1"/>
  <c r="BL73" i="1"/>
  <c r="BM73" i="1"/>
  <c r="BN73" i="1"/>
  <c r="BN72" i="1" s="1"/>
  <c r="BN71" i="1" s="1"/>
  <c r="BO73" i="1"/>
  <c r="BO72" i="1" s="1"/>
  <c r="BO71" i="1" s="1"/>
  <c r="BP73" i="1"/>
  <c r="BQ73" i="1"/>
  <c r="BR73" i="1"/>
  <c r="BR72" i="1" s="1"/>
  <c r="BR71" i="1" s="1"/>
  <c r="BS73" i="1"/>
  <c r="BT73" i="1"/>
  <c r="BU73" i="1"/>
  <c r="BV73" i="1"/>
  <c r="BW73" i="1"/>
  <c r="BX73" i="1"/>
  <c r="BY73" i="1"/>
  <c r="BZ73" i="1"/>
  <c r="BZ72" i="1" s="1"/>
  <c r="BZ71" i="1" s="1"/>
  <c r="CA73" i="1"/>
  <c r="CA72" i="1" s="1"/>
  <c r="CA71" i="1" s="1"/>
  <c r="CB73" i="1"/>
  <c r="CC73" i="1"/>
  <c r="CD73" i="1"/>
  <c r="CD72" i="1" s="1"/>
  <c r="CD71" i="1" s="1"/>
  <c r="CE73" i="1"/>
  <c r="CF73" i="1"/>
  <c r="CF72" i="1" s="1"/>
  <c r="CF71" i="1" s="1"/>
  <c r="CG73" i="1"/>
  <c r="CH73" i="1"/>
  <c r="CI73" i="1"/>
  <c r="CI72" i="1" s="1"/>
  <c r="CI71" i="1" s="1"/>
  <c r="CJ73" i="1"/>
  <c r="CJ72" i="1" s="1"/>
  <c r="CJ71" i="1" s="1"/>
  <c r="CK73" i="1"/>
  <c r="CL73" i="1"/>
  <c r="CL72" i="1" s="1"/>
  <c r="CL71" i="1" s="1"/>
  <c r="CM73" i="1"/>
  <c r="CM72" i="1" s="1"/>
  <c r="CM71" i="1" s="1"/>
  <c r="CN73" i="1"/>
  <c r="CO73" i="1"/>
  <c r="CP73" i="1"/>
  <c r="CP72" i="1" s="1"/>
  <c r="CP71" i="1" s="1"/>
  <c r="CQ73" i="1"/>
  <c r="CR73" i="1"/>
  <c r="CR72" i="1" s="1"/>
  <c r="CR71" i="1" s="1"/>
  <c r="CS73" i="1"/>
  <c r="CT73" i="1"/>
  <c r="CU73" i="1"/>
  <c r="CU72" i="1" s="1"/>
  <c r="CU71" i="1" s="1"/>
  <c r="CV73" i="1"/>
  <c r="CV72" i="1" s="1"/>
  <c r="CV71" i="1" s="1"/>
  <c r="CW73" i="1"/>
  <c r="CX73" i="1"/>
  <c r="CX72" i="1" s="1"/>
  <c r="CX71" i="1" s="1"/>
  <c r="CY73" i="1"/>
  <c r="CY72" i="1" s="1"/>
  <c r="CY71" i="1" s="1"/>
  <c r="CZ73" i="1"/>
  <c r="DA73" i="1"/>
  <c r="DB73" i="1"/>
  <c r="DB72" i="1" s="1"/>
  <c r="DB71" i="1" s="1"/>
  <c r="DC73" i="1"/>
  <c r="DD73" i="1"/>
  <c r="DD72" i="1" s="1"/>
  <c r="DD71" i="1" s="1"/>
  <c r="DE73" i="1"/>
  <c r="DF73" i="1"/>
  <c r="DG73" i="1"/>
  <c r="DG72" i="1" s="1"/>
  <c r="DG71" i="1" s="1"/>
  <c r="DH73" i="1"/>
  <c r="DH72" i="1" s="1"/>
  <c r="DH71" i="1" s="1"/>
  <c r="DI73" i="1"/>
  <c r="DJ73" i="1"/>
  <c r="DK73" i="1"/>
  <c r="DL73" i="1"/>
  <c r="DM73" i="1"/>
  <c r="DN73" i="1"/>
  <c r="DO73" i="1"/>
  <c r="DP73" i="1"/>
  <c r="DP72" i="1" s="1"/>
  <c r="DP71" i="1" s="1"/>
  <c r="DQ73" i="1"/>
  <c r="DR73" i="1"/>
  <c r="DS73" i="1"/>
  <c r="DS72" i="1" s="1"/>
  <c r="DS71" i="1" s="1"/>
  <c r="DT73" i="1"/>
  <c r="DU73" i="1"/>
  <c r="DV73" i="1"/>
  <c r="DV72" i="1" s="1"/>
  <c r="DV71" i="1" s="1"/>
  <c r="DW73" i="1"/>
  <c r="DW72" i="1" s="1"/>
  <c r="DW71" i="1" s="1"/>
  <c r="DX73" i="1"/>
  <c r="DY73" i="1"/>
  <c r="DZ73" i="1"/>
  <c r="DZ72" i="1" s="1"/>
  <c r="DZ71" i="1" s="1"/>
  <c r="EA73" i="1"/>
  <c r="EB73" i="1"/>
  <c r="EB72" i="1" s="1"/>
  <c r="EB71" i="1" s="1"/>
  <c r="EC73" i="1"/>
  <c r="ED73" i="1"/>
  <c r="EE73" i="1"/>
  <c r="EF73" i="1"/>
  <c r="EF72" i="1" s="1"/>
  <c r="EF71" i="1" s="1"/>
  <c r="EG73" i="1"/>
  <c r="EH73" i="1"/>
  <c r="EH72" i="1" s="1"/>
  <c r="EH71" i="1" s="1"/>
  <c r="EI73" i="1"/>
  <c r="EI72" i="1" s="1"/>
  <c r="EI71" i="1" s="1"/>
  <c r="EJ73" i="1"/>
  <c r="EK73" i="1"/>
  <c r="EL73" i="1"/>
  <c r="EL72" i="1" s="1"/>
  <c r="EL71" i="1" s="1"/>
  <c r="EM73" i="1"/>
  <c r="EN73" i="1"/>
  <c r="EN72" i="1" s="1"/>
  <c r="EN71" i="1" s="1"/>
  <c r="EO73" i="1"/>
  <c r="EP73" i="1"/>
  <c r="EQ73" i="1"/>
  <c r="EQ72" i="1" s="1"/>
  <c r="EQ71" i="1" s="1"/>
  <c r="ER73" i="1"/>
  <c r="ES73" i="1"/>
  <c r="ET73" i="1"/>
  <c r="ET72" i="1" s="1"/>
  <c r="ET71" i="1" s="1"/>
  <c r="EU73" i="1"/>
  <c r="EU72" i="1" s="1"/>
  <c r="EU71" i="1" s="1"/>
  <c r="EV73" i="1"/>
  <c r="EW73" i="1"/>
  <c r="EX73" i="1"/>
  <c r="EX72" i="1" s="1"/>
  <c r="EX71" i="1" s="1"/>
  <c r="EY73" i="1"/>
  <c r="EZ73" i="1"/>
  <c r="EZ72" i="1" s="1"/>
  <c r="EZ71" i="1" s="1"/>
  <c r="FA73" i="1"/>
  <c r="FB73" i="1"/>
  <c r="FB72" i="1" s="1"/>
  <c r="FB71" i="1" s="1"/>
  <c r="FC73" i="1"/>
  <c r="FC72" i="1" s="1"/>
  <c r="FC71" i="1" s="1"/>
  <c r="FD73" i="1"/>
  <c r="FE73" i="1"/>
  <c r="FF73" i="1"/>
  <c r="FF72" i="1" s="1"/>
  <c r="FF71" i="1" s="1"/>
  <c r="FG73" i="1"/>
  <c r="FG72" i="1" s="1"/>
  <c r="FG71" i="1" s="1"/>
  <c r="FH73" i="1"/>
  <c r="FI73" i="1"/>
  <c r="FJ73" i="1"/>
  <c r="FJ72" i="1" s="1"/>
  <c r="FJ71" i="1" s="1"/>
  <c r="FK73" i="1"/>
  <c r="FL73" i="1"/>
  <c r="FL72" i="1" s="1"/>
  <c r="FL71" i="1" s="1"/>
  <c r="FM73" i="1"/>
  <c r="FN73" i="1"/>
  <c r="FN72" i="1" s="1"/>
  <c r="FN71" i="1" s="1"/>
  <c r="FO73" i="1"/>
  <c r="FO72" i="1" s="1"/>
  <c r="FO71" i="1" s="1"/>
  <c r="FP73" i="1"/>
  <c r="FQ73" i="1"/>
  <c r="FR73" i="1"/>
  <c r="FR72" i="1" s="1"/>
  <c r="FR71" i="1" s="1"/>
  <c r="F66" i="1"/>
  <c r="G66" i="1"/>
  <c r="H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59" i="1"/>
  <c r="G59" i="1"/>
  <c r="H59" i="1"/>
  <c r="J59" i="1"/>
  <c r="K59" i="1"/>
  <c r="L59" i="1"/>
  <c r="M59" i="1"/>
  <c r="N59" i="1"/>
  <c r="O59" i="1"/>
  <c r="P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C48" i="1"/>
  <c r="BD48" i="1"/>
  <c r="BE48" i="1"/>
  <c r="BF48" i="1"/>
  <c r="BG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40" i="1"/>
  <c r="G40" i="1"/>
  <c r="H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34" i="1"/>
  <c r="G34" i="1"/>
  <c r="H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25" i="1"/>
  <c r="K25" i="1"/>
  <c r="L25" i="1"/>
  <c r="M25" i="1"/>
  <c r="N25" i="1"/>
  <c r="O25" i="1"/>
  <c r="P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15" i="1"/>
  <c r="G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G5" i="1"/>
  <c r="K5" i="1"/>
  <c r="L5" i="1"/>
  <c r="M5" i="1"/>
  <c r="N5" i="1"/>
  <c r="O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5" i="1"/>
  <c r="D118" i="1"/>
  <c r="BA50" i="1"/>
  <c r="C150" i="1"/>
  <c r="J143" i="1"/>
  <c r="J141" i="1" s="1"/>
  <c r="H143" i="1"/>
  <c r="H141" i="1" s="1"/>
  <c r="BH136" i="1"/>
  <c r="BD137" i="1"/>
  <c r="BD136" i="1" s="1"/>
  <c r="BF137" i="1"/>
  <c r="BF136" i="1" s="1"/>
  <c r="BE137" i="1"/>
  <c r="BE136" i="1" s="1"/>
  <c r="J140" i="1"/>
  <c r="J136" i="1" s="1"/>
  <c r="G136" i="1"/>
  <c r="D117" i="1"/>
  <c r="J110" i="1"/>
  <c r="J108" i="1" s="1"/>
  <c r="H110" i="1"/>
  <c r="H108" i="1" s="1"/>
  <c r="C109" i="1"/>
  <c r="BV102" i="1"/>
  <c r="BV100" i="1" s="1"/>
  <c r="BU102" i="1"/>
  <c r="BU100" i="1" s="1"/>
  <c r="J95" i="1"/>
  <c r="J91" i="1" s="1"/>
  <c r="H95" i="1"/>
  <c r="H91" i="1" s="1"/>
  <c r="C92" i="1"/>
  <c r="BB55" i="1"/>
  <c r="BB48" i="1" s="1"/>
  <c r="BA55" i="1"/>
  <c r="BG137" i="1"/>
  <c r="BG136" i="1" s="1"/>
  <c r="R7" i="1"/>
  <c r="R5" i="1" s="1"/>
  <c r="Q7" i="1"/>
  <c r="Q5" i="1" s="1"/>
  <c r="P7" i="1"/>
  <c r="P5" i="1" s="1"/>
  <c r="EE72" i="1" l="1"/>
  <c r="EE71" i="1" s="1"/>
  <c r="FP72" i="1"/>
  <c r="FP71" i="1" s="1"/>
  <c r="D137" i="1"/>
  <c r="BE135" i="1"/>
  <c r="BE134" i="1" s="1"/>
  <c r="G135" i="1"/>
  <c r="G134" i="1" s="1"/>
  <c r="BF135" i="1"/>
  <c r="BF134" i="1" s="1"/>
  <c r="DL115" i="1"/>
  <c r="DL114" i="1" s="1"/>
  <c r="DH115" i="1"/>
  <c r="DH114" i="1" s="1"/>
  <c r="FD72" i="1"/>
  <c r="FD71" i="1" s="1"/>
  <c r="BH135" i="1"/>
  <c r="BH134" i="1" s="1"/>
  <c r="BR58" i="1"/>
  <c r="BR57" i="1" s="1"/>
  <c r="BF58" i="1"/>
  <c r="BF57" i="1" s="1"/>
  <c r="AT58" i="1"/>
  <c r="AT57" i="1" s="1"/>
  <c r="AH58" i="1"/>
  <c r="AH57" i="1" s="1"/>
  <c r="FN90" i="1"/>
  <c r="FN89" i="1" s="1"/>
  <c r="FB90" i="1"/>
  <c r="FB89" i="1" s="1"/>
  <c r="EP90" i="1"/>
  <c r="EP89" i="1" s="1"/>
  <c r="ED90" i="1"/>
  <c r="ED89" i="1" s="1"/>
  <c r="DR90" i="1"/>
  <c r="DR89" i="1" s="1"/>
  <c r="DF90" i="1"/>
  <c r="DF89" i="1" s="1"/>
  <c r="AX135" i="1"/>
  <c r="AX134" i="1" s="1"/>
  <c r="AL135" i="1"/>
  <c r="AL134" i="1" s="1"/>
  <c r="Z135" i="1"/>
  <c r="Z134" i="1" s="1"/>
  <c r="N135" i="1"/>
  <c r="N134" i="1" s="1"/>
  <c r="AU135" i="1"/>
  <c r="AU134" i="1" s="1"/>
  <c r="AI135" i="1"/>
  <c r="AI134" i="1" s="1"/>
  <c r="W135" i="1"/>
  <c r="W134" i="1" s="1"/>
  <c r="K135" i="1"/>
  <c r="K134" i="1" s="1"/>
  <c r="BG135" i="1"/>
  <c r="BG134" i="1" s="1"/>
  <c r="FG135" i="1"/>
  <c r="FG134" i="1" s="1"/>
  <c r="EU135" i="1"/>
  <c r="EU134" i="1" s="1"/>
  <c r="EI135" i="1"/>
  <c r="EI134" i="1" s="1"/>
  <c r="DW135" i="1"/>
  <c r="DW134" i="1" s="1"/>
  <c r="DK135" i="1"/>
  <c r="DK134" i="1" s="1"/>
  <c r="CY135" i="1"/>
  <c r="CY134" i="1" s="1"/>
  <c r="CM135" i="1"/>
  <c r="CM134" i="1" s="1"/>
  <c r="CA135" i="1"/>
  <c r="CA134" i="1" s="1"/>
  <c r="BO135" i="1"/>
  <c r="BO134" i="1" s="1"/>
  <c r="F90" i="1"/>
  <c r="F89" i="1" s="1"/>
  <c r="AT135" i="1"/>
  <c r="AT134" i="1" s="1"/>
  <c r="AH135" i="1"/>
  <c r="AH134" i="1" s="1"/>
  <c r="V135" i="1"/>
  <c r="V134" i="1" s="1"/>
  <c r="F135" i="1"/>
  <c r="F134" i="1" s="1"/>
  <c r="AN90" i="1"/>
  <c r="AN89" i="1" s="1"/>
  <c r="FJ135" i="1"/>
  <c r="FJ134" i="1" s="1"/>
  <c r="EX135" i="1"/>
  <c r="EX134" i="1" s="1"/>
  <c r="EL135" i="1"/>
  <c r="EL134" i="1" s="1"/>
  <c r="DZ135" i="1"/>
  <c r="DZ134" i="1" s="1"/>
  <c r="DN135" i="1"/>
  <c r="DN134" i="1" s="1"/>
  <c r="DB135" i="1"/>
  <c r="DB134" i="1" s="1"/>
  <c r="CP135" i="1"/>
  <c r="CP134" i="1" s="1"/>
  <c r="CD135" i="1"/>
  <c r="CD134" i="1" s="1"/>
  <c r="BQ135" i="1"/>
  <c r="BQ134" i="1" s="1"/>
  <c r="BD135" i="1"/>
  <c r="BD134" i="1" s="1"/>
  <c r="FK135" i="1"/>
  <c r="FK134" i="1" s="1"/>
  <c r="EY135" i="1"/>
  <c r="EY134" i="1" s="1"/>
  <c r="EM135" i="1"/>
  <c r="EM134" i="1" s="1"/>
  <c r="EA135" i="1"/>
  <c r="EA134" i="1" s="1"/>
  <c r="DO135" i="1"/>
  <c r="DO134" i="1" s="1"/>
  <c r="DC135" i="1"/>
  <c r="DC134" i="1" s="1"/>
  <c r="CQ135" i="1"/>
  <c r="CQ134" i="1" s="1"/>
  <c r="CE135" i="1"/>
  <c r="CE134" i="1" s="1"/>
  <c r="BS135" i="1"/>
  <c r="BS134" i="1" s="1"/>
  <c r="BB135" i="1"/>
  <c r="BB134" i="1" s="1"/>
  <c r="AP135" i="1"/>
  <c r="AP134" i="1" s="1"/>
  <c r="AD135" i="1"/>
  <c r="AD134" i="1" s="1"/>
  <c r="R135" i="1"/>
  <c r="R134" i="1" s="1"/>
  <c r="BR135" i="1"/>
  <c r="BR134" i="1" s="1"/>
  <c r="AV135" i="1"/>
  <c r="AV134" i="1" s="1"/>
  <c r="AJ135" i="1"/>
  <c r="AJ134" i="1" s="1"/>
  <c r="BG90" i="1"/>
  <c r="BG89" i="1" s="1"/>
  <c r="AU90" i="1"/>
  <c r="AU89" i="1" s="1"/>
  <c r="AI90" i="1"/>
  <c r="AI89" i="1" s="1"/>
  <c r="W90" i="1"/>
  <c r="W89" i="1" s="1"/>
  <c r="BW72" i="1"/>
  <c r="BW71" i="1" s="1"/>
  <c r="FG115" i="1"/>
  <c r="FG114" i="1" s="1"/>
  <c r="EU115" i="1"/>
  <c r="EU114" i="1" s="1"/>
  <c r="EI115" i="1"/>
  <c r="EI114" i="1" s="1"/>
  <c r="K90" i="1"/>
  <c r="K89" i="1" s="1"/>
  <c r="FI58" i="1"/>
  <c r="FI57" i="1" s="1"/>
  <c r="FR90" i="1"/>
  <c r="FR89" i="1" s="1"/>
  <c r="FF90" i="1"/>
  <c r="FF89" i="1" s="1"/>
  <c r="ET90" i="1"/>
  <c r="ET89" i="1" s="1"/>
  <c r="EH90" i="1"/>
  <c r="EH89" i="1" s="1"/>
  <c r="DV90" i="1"/>
  <c r="DV89" i="1" s="1"/>
  <c r="DJ90" i="1"/>
  <c r="DJ89" i="1" s="1"/>
  <c r="CX90" i="1"/>
  <c r="CX89" i="1" s="1"/>
  <c r="CL90" i="1"/>
  <c r="CL89" i="1" s="1"/>
  <c r="BZ90" i="1"/>
  <c r="BZ89" i="1" s="1"/>
  <c r="BN90" i="1"/>
  <c r="BN89" i="1" s="1"/>
  <c r="BB90" i="1"/>
  <c r="BB89" i="1" s="1"/>
  <c r="AP90" i="1"/>
  <c r="AP89" i="1" s="1"/>
  <c r="AD90" i="1"/>
  <c r="AD89" i="1" s="1"/>
  <c r="R90" i="1"/>
  <c r="R89" i="1" s="1"/>
  <c r="FI4" i="1"/>
  <c r="FI3" i="1" s="1"/>
  <c r="EW4" i="1"/>
  <c r="EW3" i="1" s="1"/>
  <c r="EK4" i="1"/>
  <c r="EK3" i="1" s="1"/>
  <c r="DY4" i="1"/>
  <c r="DY3" i="1" s="1"/>
  <c r="DM4" i="1"/>
  <c r="DM3" i="1" s="1"/>
  <c r="DA4" i="1"/>
  <c r="DA3" i="1" s="1"/>
  <c r="CO4" i="1"/>
  <c r="CO3" i="1" s="1"/>
  <c r="CC4" i="1"/>
  <c r="CC3" i="1" s="1"/>
  <c r="BQ4" i="1"/>
  <c r="BQ3" i="1" s="1"/>
  <c r="BE4" i="1"/>
  <c r="BE3" i="1" s="1"/>
  <c r="AS4" i="1"/>
  <c r="AS3" i="1" s="1"/>
  <c r="AG4" i="1"/>
  <c r="AG3" i="1" s="1"/>
  <c r="U4" i="1"/>
  <c r="U3" i="1" s="1"/>
  <c r="FO146" i="1"/>
  <c r="FO145" i="1" s="1"/>
  <c r="FC146" i="1"/>
  <c r="FC145" i="1" s="1"/>
  <c r="EQ146" i="1"/>
  <c r="EQ145" i="1" s="1"/>
  <c r="EE146" i="1"/>
  <c r="EE145" i="1" s="1"/>
  <c r="DS146" i="1"/>
  <c r="DS145" i="1" s="1"/>
  <c r="DG146" i="1"/>
  <c r="DG145" i="1" s="1"/>
  <c r="CU146" i="1"/>
  <c r="CU145" i="1" s="1"/>
  <c r="CI146" i="1"/>
  <c r="CI145" i="1" s="1"/>
  <c r="BW146" i="1"/>
  <c r="BW145" i="1" s="1"/>
  <c r="BK146" i="1"/>
  <c r="BK145" i="1" s="1"/>
  <c r="AY146" i="1"/>
  <c r="AY145" i="1" s="1"/>
  <c r="AM146" i="1"/>
  <c r="AM145" i="1" s="1"/>
  <c r="AA146" i="1"/>
  <c r="AA145" i="1" s="1"/>
  <c r="O146" i="1"/>
  <c r="O145" i="1" s="1"/>
  <c r="Y72" i="1"/>
  <c r="Y71" i="1" s="1"/>
  <c r="M72" i="1"/>
  <c r="M71" i="1" s="1"/>
  <c r="FL90" i="1"/>
  <c r="FL89" i="1" s="1"/>
  <c r="EZ90" i="1"/>
  <c r="EZ89" i="1" s="1"/>
  <c r="EN90" i="1"/>
  <c r="EN89" i="1" s="1"/>
  <c r="EB90" i="1"/>
  <c r="EB89" i="1" s="1"/>
  <c r="DP90" i="1"/>
  <c r="DP89" i="1" s="1"/>
  <c r="DD90" i="1"/>
  <c r="DD89" i="1" s="1"/>
  <c r="CR90" i="1"/>
  <c r="CR89" i="1" s="1"/>
  <c r="CF90" i="1"/>
  <c r="CF89" i="1" s="1"/>
  <c r="FM146" i="1"/>
  <c r="FM145" i="1" s="1"/>
  <c r="FA146" i="1"/>
  <c r="FA145" i="1" s="1"/>
  <c r="EO146" i="1"/>
  <c r="EO145" i="1" s="1"/>
  <c r="EC146" i="1"/>
  <c r="EC145" i="1" s="1"/>
  <c r="DQ146" i="1"/>
  <c r="DQ145" i="1" s="1"/>
  <c r="DE146" i="1"/>
  <c r="DE145" i="1" s="1"/>
  <c r="CS146" i="1"/>
  <c r="CS145" i="1" s="1"/>
  <c r="CG146" i="1"/>
  <c r="CG145" i="1" s="1"/>
  <c r="BU146" i="1"/>
  <c r="BU145" i="1" s="1"/>
  <c r="BI146" i="1"/>
  <c r="BI145" i="1" s="1"/>
  <c r="AW146" i="1"/>
  <c r="AW145" i="1" s="1"/>
  <c r="AK146" i="1"/>
  <c r="AK145" i="1" s="1"/>
  <c r="Y146" i="1"/>
  <c r="Y145" i="1" s="1"/>
  <c r="M146" i="1"/>
  <c r="M145" i="1" s="1"/>
  <c r="BR90" i="1"/>
  <c r="BR89" i="1" s="1"/>
  <c r="BF90" i="1"/>
  <c r="BF89" i="1" s="1"/>
  <c r="AT90" i="1"/>
  <c r="AT89" i="1" s="1"/>
  <c r="AH90" i="1"/>
  <c r="AH89" i="1" s="1"/>
  <c r="V90" i="1"/>
  <c r="V89" i="1" s="1"/>
  <c r="FL146" i="1"/>
  <c r="FL145" i="1" s="1"/>
  <c r="EZ146" i="1"/>
  <c r="EZ145" i="1" s="1"/>
  <c r="EN146" i="1"/>
  <c r="EN145" i="1" s="1"/>
  <c r="EB146" i="1"/>
  <c r="EB145" i="1" s="1"/>
  <c r="DP146" i="1"/>
  <c r="DP145" i="1" s="1"/>
  <c r="DD146" i="1"/>
  <c r="DD145" i="1" s="1"/>
  <c r="CR146" i="1"/>
  <c r="CR145" i="1" s="1"/>
  <c r="CF146" i="1"/>
  <c r="CF145" i="1" s="1"/>
  <c r="BT146" i="1"/>
  <c r="BT145" i="1" s="1"/>
  <c r="BH146" i="1"/>
  <c r="BH145" i="1" s="1"/>
  <c r="AV146" i="1"/>
  <c r="AV145" i="1" s="1"/>
  <c r="AJ146" i="1"/>
  <c r="AJ145" i="1" s="1"/>
  <c r="X146" i="1"/>
  <c r="X145" i="1" s="1"/>
  <c r="L146" i="1"/>
  <c r="L145" i="1" s="1"/>
  <c r="FK146" i="1"/>
  <c r="FK145" i="1" s="1"/>
  <c r="EY146" i="1"/>
  <c r="EY145" i="1" s="1"/>
  <c r="EM146" i="1"/>
  <c r="EM145" i="1" s="1"/>
  <c r="EA146" i="1"/>
  <c r="EA145" i="1" s="1"/>
  <c r="DO146" i="1"/>
  <c r="DO145" i="1" s="1"/>
  <c r="DC146" i="1"/>
  <c r="DC145" i="1" s="1"/>
  <c r="CQ146" i="1"/>
  <c r="CQ145" i="1" s="1"/>
  <c r="CE146" i="1"/>
  <c r="CE145" i="1" s="1"/>
  <c r="BS146" i="1"/>
  <c r="BS145" i="1" s="1"/>
  <c r="BG146" i="1"/>
  <c r="BG145" i="1" s="1"/>
  <c r="AU146" i="1"/>
  <c r="AU145" i="1" s="1"/>
  <c r="AI146" i="1"/>
  <c r="AI145" i="1" s="1"/>
  <c r="W146" i="1"/>
  <c r="W145" i="1" s="1"/>
  <c r="K146" i="1"/>
  <c r="K145" i="1" s="1"/>
  <c r="FJ146" i="1"/>
  <c r="FJ145" i="1" s="1"/>
  <c r="EX146" i="1"/>
  <c r="EX145" i="1" s="1"/>
  <c r="EL146" i="1"/>
  <c r="EL145" i="1" s="1"/>
  <c r="DZ146" i="1"/>
  <c r="DZ145" i="1" s="1"/>
  <c r="DN146" i="1"/>
  <c r="DN145" i="1" s="1"/>
  <c r="DB146" i="1"/>
  <c r="DB145" i="1" s="1"/>
  <c r="CP146" i="1"/>
  <c r="CP145" i="1" s="1"/>
  <c r="CD146" i="1"/>
  <c r="CD145" i="1" s="1"/>
  <c r="BR146" i="1"/>
  <c r="BR145" i="1" s="1"/>
  <c r="BF146" i="1"/>
  <c r="BF145" i="1" s="1"/>
  <c r="AT146" i="1"/>
  <c r="AT145" i="1" s="1"/>
  <c r="AH146" i="1"/>
  <c r="AH145" i="1" s="1"/>
  <c r="V146" i="1"/>
  <c r="V145" i="1" s="1"/>
  <c r="J146" i="1"/>
  <c r="J145" i="1" s="1"/>
  <c r="FI146" i="1"/>
  <c r="FI145" i="1" s="1"/>
  <c r="EW146" i="1"/>
  <c r="EW145" i="1" s="1"/>
  <c r="EK146" i="1"/>
  <c r="EK145" i="1" s="1"/>
  <c r="DY146" i="1"/>
  <c r="DY145" i="1" s="1"/>
  <c r="DM146" i="1"/>
  <c r="DM145" i="1" s="1"/>
  <c r="DA146" i="1"/>
  <c r="DA145" i="1" s="1"/>
  <c r="CO146" i="1"/>
  <c r="CO145" i="1" s="1"/>
  <c r="CC146" i="1"/>
  <c r="CC145" i="1" s="1"/>
  <c r="BQ146" i="1"/>
  <c r="BQ145" i="1" s="1"/>
  <c r="BE146" i="1"/>
  <c r="BE145" i="1" s="1"/>
  <c r="AS146" i="1"/>
  <c r="AS145" i="1" s="1"/>
  <c r="AG146" i="1"/>
  <c r="AG145" i="1" s="1"/>
  <c r="U146" i="1"/>
  <c r="U145" i="1" s="1"/>
  <c r="FD135" i="1"/>
  <c r="FD134" i="1" s="1"/>
  <c r="EF135" i="1"/>
  <c r="EF134" i="1" s="1"/>
  <c r="DH135" i="1"/>
  <c r="DH134" i="1" s="1"/>
  <c r="CJ135" i="1"/>
  <c r="CJ134" i="1" s="1"/>
  <c r="BX135" i="1"/>
  <c r="BX134" i="1" s="1"/>
  <c r="FG146" i="1"/>
  <c r="FG145" i="1" s="1"/>
  <c r="EU146" i="1"/>
  <c r="EU145" i="1" s="1"/>
  <c r="EI146" i="1"/>
  <c r="EI145" i="1" s="1"/>
  <c r="DW146" i="1"/>
  <c r="DW145" i="1" s="1"/>
  <c r="DK146" i="1"/>
  <c r="DK145" i="1" s="1"/>
  <c r="CY146" i="1"/>
  <c r="CY145" i="1" s="1"/>
  <c r="CM146" i="1"/>
  <c r="CM145" i="1" s="1"/>
  <c r="CA146" i="1"/>
  <c r="CA145" i="1" s="1"/>
  <c r="BO146" i="1"/>
  <c r="BO145" i="1" s="1"/>
  <c r="BC146" i="1"/>
  <c r="BC145" i="1" s="1"/>
  <c r="AQ146" i="1"/>
  <c r="AQ145" i="1" s="1"/>
  <c r="AE146" i="1"/>
  <c r="AE145" i="1" s="1"/>
  <c r="S146" i="1"/>
  <c r="S145" i="1" s="1"/>
  <c r="G146" i="1"/>
  <c r="G145" i="1" s="1"/>
  <c r="FL115" i="1"/>
  <c r="FL114" i="1" s="1"/>
  <c r="EZ115" i="1"/>
  <c r="EZ114" i="1" s="1"/>
  <c r="EN115" i="1"/>
  <c r="EN114" i="1" s="1"/>
  <c r="EB115" i="1"/>
  <c r="EB114" i="1" s="1"/>
  <c r="DP115" i="1"/>
  <c r="DP114" i="1" s="1"/>
  <c r="DD115" i="1"/>
  <c r="DD114" i="1" s="1"/>
  <c r="CR115" i="1"/>
  <c r="CR114" i="1" s="1"/>
  <c r="CF115" i="1"/>
  <c r="CF114" i="1" s="1"/>
  <c r="BH115" i="1"/>
  <c r="BH114" i="1" s="1"/>
  <c r="AV115" i="1"/>
  <c r="AV114" i="1" s="1"/>
  <c r="AJ115" i="1"/>
  <c r="AJ114" i="1" s="1"/>
  <c r="X115" i="1"/>
  <c r="X114" i="1" s="1"/>
  <c r="L115" i="1"/>
  <c r="L114" i="1" s="1"/>
  <c r="FR146" i="1"/>
  <c r="FR145" i="1" s="1"/>
  <c r="FF146" i="1"/>
  <c r="FF145" i="1" s="1"/>
  <c r="ET146" i="1"/>
  <c r="ET145" i="1" s="1"/>
  <c r="EH146" i="1"/>
  <c r="EH145" i="1" s="1"/>
  <c r="DV146" i="1"/>
  <c r="DV145" i="1" s="1"/>
  <c r="DJ146" i="1"/>
  <c r="DJ145" i="1" s="1"/>
  <c r="CX146" i="1"/>
  <c r="CX145" i="1" s="1"/>
  <c r="CL146" i="1"/>
  <c r="CL145" i="1" s="1"/>
  <c r="BZ146" i="1"/>
  <c r="BZ145" i="1" s="1"/>
  <c r="BN146" i="1"/>
  <c r="BN145" i="1" s="1"/>
  <c r="BB146" i="1"/>
  <c r="BB145" i="1" s="1"/>
  <c r="AP146" i="1"/>
  <c r="AP145" i="1" s="1"/>
  <c r="AD146" i="1"/>
  <c r="AD145" i="1" s="1"/>
  <c r="R146" i="1"/>
  <c r="R145" i="1" s="1"/>
  <c r="F146" i="1"/>
  <c r="F145" i="1" s="1"/>
  <c r="FK115" i="1"/>
  <c r="FK114" i="1" s="1"/>
  <c r="EY115" i="1"/>
  <c r="EY114" i="1" s="1"/>
  <c r="EM115" i="1"/>
  <c r="EM114" i="1" s="1"/>
  <c r="EA115" i="1"/>
  <c r="EA114" i="1" s="1"/>
  <c r="DO115" i="1"/>
  <c r="DO114" i="1" s="1"/>
  <c r="DC115" i="1"/>
  <c r="DC114" i="1" s="1"/>
  <c r="CQ115" i="1"/>
  <c r="CQ114" i="1" s="1"/>
  <c r="CE115" i="1"/>
  <c r="CE114" i="1" s="1"/>
  <c r="BS115" i="1"/>
  <c r="BS114" i="1" s="1"/>
  <c r="BG115" i="1"/>
  <c r="BG114" i="1" s="1"/>
  <c r="AU115" i="1"/>
  <c r="AU114" i="1" s="1"/>
  <c r="AI115" i="1"/>
  <c r="AI114" i="1" s="1"/>
  <c r="W115" i="1"/>
  <c r="W114" i="1" s="1"/>
  <c r="K115" i="1"/>
  <c r="K114" i="1" s="1"/>
  <c r="FQ146" i="1"/>
  <c r="FQ145" i="1" s="1"/>
  <c r="FE146" i="1"/>
  <c r="FE145" i="1" s="1"/>
  <c r="ES146" i="1"/>
  <c r="ES145" i="1" s="1"/>
  <c r="EG146" i="1"/>
  <c r="EG145" i="1" s="1"/>
  <c r="DU146" i="1"/>
  <c r="DU145" i="1" s="1"/>
  <c r="DI146" i="1"/>
  <c r="DI145" i="1" s="1"/>
  <c r="CW146" i="1"/>
  <c r="CW145" i="1" s="1"/>
  <c r="CK146" i="1"/>
  <c r="CK145" i="1" s="1"/>
  <c r="BY146" i="1"/>
  <c r="BY145" i="1" s="1"/>
  <c r="BM146" i="1"/>
  <c r="BM145" i="1" s="1"/>
  <c r="BA146" i="1"/>
  <c r="BA145" i="1" s="1"/>
  <c r="AO146" i="1"/>
  <c r="AO145" i="1" s="1"/>
  <c r="AC146" i="1"/>
  <c r="AC145" i="1" s="1"/>
  <c r="Q146" i="1"/>
  <c r="Q145" i="1" s="1"/>
  <c r="BO90" i="1"/>
  <c r="BO89" i="1" s="1"/>
  <c r="BC90" i="1"/>
  <c r="BC89" i="1" s="1"/>
  <c r="AQ90" i="1"/>
  <c r="AQ89" i="1" s="1"/>
  <c r="AE90" i="1"/>
  <c r="AE89" i="1" s="1"/>
  <c r="S90" i="1"/>
  <c r="S89" i="1" s="1"/>
  <c r="FO115" i="1"/>
  <c r="FO114" i="1" s="1"/>
  <c r="FC115" i="1"/>
  <c r="FC114" i="1" s="1"/>
  <c r="EQ115" i="1"/>
  <c r="EQ114" i="1" s="1"/>
  <c r="EE115" i="1"/>
  <c r="EE114" i="1" s="1"/>
  <c r="DS115" i="1"/>
  <c r="DS114" i="1" s="1"/>
  <c r="DG115" i="1"/>
  <c r="DG114" i="1" s="1"/>
  <c r="CU115" i="1"/>
  <c r="CU114" i="1" s="1"/>
  <c r="CI115" i="1"/>
  <c r="CI114" i="1" s="1"/>
  <c r="BW115" i="1"/>
  <c r="BW114" i="1" s="1"/>
  <c r="BK115" i="1"/>
  <c r="BK114" i="1" s="1"/>
  <c r="AY115" i="1"/>
  <c r="AY114" i="1" s="1"/>
  <c r="FR135" i="1"/>
  <c r="FR134" i="1" s="1"/>
  <c r="FF135" i="1"/>
  <c r="FF134" i="1" s="1"/>
  <c r="ET135" i="1"/>
  <c r="ET134" i="1" s="1"/>
  <c r="EH135" i="1"/>
  <c r="EH134" i="1" s="1"/>
  <c r="DV135" i="1"/>
  <c r="DV134" i="1" s="1"/>
  <c r="DJ135" i="1"/>
  <c r="DJ134" i="1" s="1"/>
  <c r="CX135" i="1"/>
  <c r="CX134" i="1" s="1"/>
  <c r="CL135" i="1"/>
  <c r="CL134" i="1" s="1"/>
  <c r="BZ135" i="1"/>
  <c r="BZ134" i="1" s="1"/>
  <c r="BN135" i="1"/>
  <c r="BN134" i="1" s="1"/>
  <c r="AE72" i="1"/>
  <c r="AE71" i="1" s="1"/>
  <c r="S72" i="1"/>
  <c r="S71" i="1" s="1"/>
  <c r="FP135" i="1"/>
  <c r="FP134" i="1" s="1"/>
  <c r="ER135" i="1"/>
  <c r="ER134" i="1" s="1"/>
  <c r="DT135" i="1"/>
  <c r="DT134" i="1" s="1"/>
  <c r="CV135" i="1"/>
  <c r="CV134" i="1" s="1"/>
  <c r="BL135" i="1"/>
  <c r="BL134" i="1" s="1"/>
  <c r="FN135" i="1"/>
  <c r="FN134" i="1" s="1"/>
  <c r="FB135" i="1"/>
  <c r="FB134" i="1" s="1"/>
  <c r="EP135" i="1"/>
  <c r="EP134" i="1" s="1"/>
  <c r="ED135" i="1"/>
  <c r="ED134" i="1" s="1"/>
  <c r="DR135" i="1"/>
  <c r="DR134" i="1" s="1"/>
  <c r="DF135" i="1"/>
  <c r="DF134" i="1" s="1"/>
  <c r="CT135" i="1"/>
  <c r="CT134" i="1" s="1"/>
  <c r="CH135" i="1"/>
  <c r="CH134" i="1" s="1"/>
  <c r="BV135" i="1"/>
  <c r="BV134" i="1" s="1"/>
  <c r="BJ135" i="1"/>
  <c r="BJ134" i="1" s="1"/>
  <c r="N90" i="1"/>
  <c r="N89" i="1" s="1"/>
  <c r="FM135" i="1"/>
  <c r="FM134" i="1" s="1"/>
  <c r="FA135" i="1"/>
  <c r="FA134" i="1" s="1"/>
  <c r="EO135" i="1"/>
  <c r="EO134" i="1" s="1"/>
  <c r="EC135" i="1"/>
  <c r="EC134" i="1" s="1"/>
  <c r="DQ135" i="1"/>
  <c r="DQ134" i="1" s="1"/>
  <c r="DE135" i="1"/>
  <c r="DE134" i="1" s="1"/>
  <c r="CS135" i="1"/>
  <c r="CS134" i="1" s="1"/>
  <c r="CG135" i="1"/>
  <c r="CG134" i="1" s="1"/>
  <c r="BU135" i="1"/>
  <c r="BU134" i="1" s="1"/>
  <c r="BI135" i="1"/>
  <c r="BI134" i="1" s="1"/>
  <c r="AR135" i="1"/>
  <c r="AR134" i="1" s="1"/>
  <c r="AF135" i="1"/>
  <c r="AF134" i="1" s="1"/>
  <c r="T135" i="1"/>
  <c r="T134" i="1" s="1"/>
  <c r="FL135" i="1"/>
  <c r="FL134" i="1" s="1"/>
  <c r="EZ135" i="1"/>
  <c r="EZ134" i="1" s="1"/>
  <c r="EN135" i="1"/>
  <c r="EN134" i="1" s="1"/>
  <c r="EB135" i="1"/>
  <c r="EB134" i="1" s="1"/>
  <c r="DP135" i="1"/>
  <c r="DP134" i="1" s="1"/>
  <c r="DD135" i="1"/>
  <c r="DD134" i="1" s="1"/>
  <c r="CR135" i="1"/>
  <c r="CR134" i="1" s="1"/>
  <c r="CF135" i="1"/>
  <c r="CF134" i="1" s="1"/>
  <c r="BT135" i="1"/>
  <c r="BT134" i="1" s="1"/>
  <c r="FR115" i="1"/>
  <c r="FR114" i="1" s="1"/>
  <c r="FF115" i="1"/>
  <c r="FF114" i="1" s="1"/>
  <c r="ET115" i="1"/>
  <c r="ET114" i="1" s="1"/>
  <c r="EH115" i="1"/>
  <c r="EH114" i="1" s="1"/>
  <c r="DV115" i="1"/>
  <c r="DV114" i="1" s="1"/>
  <c r="DJ115" i="1"/>
  <c r="DJ114" i="1" s="1"/>
  <c r="CX115" i="1"/>
  <c r="CX114" i="1" s="1"/>
  <c r="CL115" i="1"/>
  <c r="CL114" i="1" s="1"/>
  <c r="BZ115" i="1"/>
  <c r="BZ114" i="1" s="1"/>
  <c r="BN115" i="1"/>
  <c r="BN114" i="1" s="1"/>
  <c r="BB115" i="1"/>
  <c r="BB114" i="1" s="1"/>
  <c r="AP115" i="1"/>
  <c r="AP114" i="1" s="1"/>
  <c r="AD115" i="1"/>
  <c r="AD114" i="1" s="1"/>
  <c r="R115" i="1"/>
  <c r="R114" i="1" s="1"/>
  <c r="AZ135" i="1"/>
  <c r="AZ134" i="1" s="1"/>
  <c r="AN135" i="1"/>
  <c r="AN134" i="1" s="1"/>
  <c r="AB135" i="1"/>
  <c r="AB134" i="1" s="1"/>
  <c r="P135" i="1"/>
  <c r="P134" i="1" s="1"/>
  <c r="FH135" i="1"/>
  <c r="FH134" i="1" s="1"/>
  <c r="EV135" i="1"/>
  <c r="EV134" i="1" s="1"/>
  <c r="EJ135" i="1"/>
  <c r="EJ134" i="1" s="1"/>
  <c r="DX135" i="1"/>
  <c r="DX134" i="1" s="1"/>
  <c r="DL135" i="1"/>
  <c r="DL134" i="1" s="1"/>
  <c r="CZ135" i="1"/>
  <c r="CZ134" i="1" s="1"/>
  <c r="CN135" i="1"/>
  <c r="CN134" i="1" s="1"/>
  <c r="CB135" i="1"/>
  <c r="CB134" i="1" s="1"/>
  <c r="BP135" i="1"/>
  <c r="BP134" i="1" s="1"/>
  <c r="BA135" i="1"/>
  <c r="BA134" i="1" s="1"/>
  <c r="AO135" i="1"/>
  <c r="AO134" i="1" s="1"/>
  <c r="AC135" i="1"/>
  <c r="AC134" i="1" s="1"/>
  <c r="Q135" i="1"/>
  <c r="Q134" i="1" s="1"/>
  <c r="FI90" i="1"/>
  <c r="FI89" i="1" s="1"/>
  <c r="EW90" i="1"/>
  <c r="EW89" i="1" s="1"/>
  <c r="EK90" i="1"/>
  <c r="EK89" i="1" s="1"/>
  <c r="DY90" i="1"/>
  <c r="DY89" i="1" s="1"/>
  <c r="DM90" i="1"/>
  <c r="DM89" i="1" s="1"/>
  <c r="DA90" i="1"/>
  <c r="DA89" i="1" s="1"/>
  <c r="CO90" i="1"/>
  <c r="CO89" i="1" s="1"/>
  <c r="CC90" i="1"/>
  <c r="CC89" i="1" s="1"/>
  <c r="BQ90" i="1"/>
  <c r="BQ89" i="1" s="1"/>
  <c r="BE90" i="1"/>
  <c r="BE89" i="1" s="1"/>
  <c r="AS90" i="1"/>
  <c r="AS89" i="1" s="1"/>
  <c r="AG90" i="1"/>
  <c r="AG89" i="1" s="1"/>
  <c r="U90" i="1"/>
  <c r="U89" i="1" s="1"/>
  <c r="AY135" i="1"/>
  <c r="AY134" i="1" s="1"/>
  <c r="AM135" i="1"/>
  <c r="AM134" i="1" s="1"/>
  <c r="AA135" i="1"/>
  <c r="AA134" i="1" s="1"/>
  <c r="O135" i="1"/>
  <c r="O134" i="1" s="1"/>
  <c r="AW135" i="1"/>
  <c r="AW134" i="1" s="1"/>
  <c r="AK135" i="1"/>
  <c r="AK134" i="1" s="1"/>
  <c r="Y135" i="1"/>
  <c r="Y134" i="1" s="1"/>
  <c r="M135" i="1"/>
  <c r="M134" i="1" s="1"/>
  <c r="FQ135" i="1"/>
  <c r="FQ134" i="1" s="1"/>
  <c r="FE135" i="1"/>
  <c r="FE134" i="1" s="1"/>
  <c r="ES135" i="1"/>
  <c r="ES134" i="1" s="1"/>
  <c r="EG135" i="1"/>
  <c r="EG134" i="1" s="1"/>
  <c r="DU135" i="1"/>
  <c r="DU134" i="1" s="1"/>
  <c r="DI135" i="1"/>
  <c r="DI134" i="1" s="1"/>
  <c r="CW135" i="1"/>
  <c r="CW134" i="1" s="1"/>
  <c r="CK135" i="1"/>
  <c r="CK134" i="1" s="1"/>
  <c r="BY135" i="1"/>
  <c r="BY134" i="1" s="1"/>
  <c r="BM135" i="1"/>
  <c r="BM134" i="1" s="1"/>
  <c r="X135" i="1"/>
  <c r="X134" i="1" s="1"/>
  <c r="L135" i="1"/>
  <c r="L134" i="1" s="1"/>
  <c r="J135" i="1"/>
  <c r="J134" i="1" s="1"/>
  <c r="AS135" i="1"/>
  <c r="AS134" i="1" s="1"/>
  <c r="AG135" i="1"/>
  <c r="AG134" i="1" s="1"/>
  <c r="U135" i="1"/>
  <c r="U134" i="1" s="1"/>
  <c r="FJ115" i="1"/>
  <c r="FJ114" i="1" s="1"/>
  <c r="EX115" i="1"/>
  <c r="EX114" i="1" s="1"/>
  <c r="EL115" i="1"/>
  <c r="EL114" i="1" s="1"/>
  <c r="DZ115" i="1"/>
  <c r="DZ114" i="1" s="1"/>
  <c r="DN115" i="1"/>
  <c r="DN114" i="1" s="1"/>
  <c r="DB115" i="1"/>
  <c r="DB114" i="1" s="1"/>
  <c r="CP115" i="1"/>
  <c r="CP114" i="1" s="1"/>
  <c r="CD115" i="1"/>
  <c r="CD114" i="1" s="1"/>
  <c r="BR115" i="1"/>
  <c r="BR114" i="1" s="1"/>
  <c r="BF115" i="1"/>
  <c r="BF114" i="1" s="1"/>
  <c r="AT115" i="1"/>
  <c r="AT114" i="1" s="1"/>
  <c r="AH115" i="1"/>
  <c r="AH114" i="1" s="1"/>
  <c r="V115" i="1"/>
  <c r="V114" i="1" s="1"/>
  <c r="FI115" i="1"/>
  <c r="FI114" i="1" s="1"/>
  <c r="EW115" i="1"/>
  <c r="EW114" i="1" s="1"/>
  <c r="EK115" i="1"/>
  <c r="EK114" i="1" s="1"/>
  <c r="DY115" i="1"/>
  <c r="DY114" i="1" s="1"/>
  <c r="DM115" i="1"/>
  <c r="DM114" i="1" s="1"/>
  <c r="DA115" i="1"/>
  <c r="DA114" i="1" s="1"/>
  <c r="CO115" i="1"/>
  <c r="CO114" i="1" s="1"/>
  <c r="CC115" i="1"/>
  <c r="CC114" i="1" s="1"/>
  <c r="BQ115" i="1"/>
  <c r="BQ114" i="1" s="1"/>
  <c r="BE115" i="1"/>
  <c r="BE114" i="1" s="1"/>
  <c r="BC135" i="1"/>
  <c r="BC134" i="1" s="1"/>
  <c r="AQ135" i="1"/>
  <c r="AQ134" i="1" s="1"/>
  <c r="AE135" i="1"/>
  <c r="AE134" i="1" s="1"/>
  <c r="S135" i="1"/>
  <c r="S134" i="1" s="1"/>
  <c r="CT90" i="1"/>
  <c r="CT89" i="1" s="1"/>
  <c r="CH90" i="1"/>
  <c r="CH89" i="1" s="1"/>
  <c r="BT90" i="1"/>
  <c r="BT89" i="1" s="1"/>
  <c r="AV90" i="1"/>
  <c r="AV89" i="1" s="1"/>
  <c r="AJ90" i="1"/>
  <c r="AJ89" i="1" s="1"/>
  <c r="X90" i="1"/>
  <c r="X89" i="1" s="1"/>
  <c r="L90" i="1"/>
  <c r="L89" i="1" s="1"/>
  <c r="H136" i="1"/>
  <c r="I136" i="1" s="1"/>
  <c r="FN115" i="1"/>
  <c r="FN114" i="1" s="1"/>
  <c r="FB115" i="1"/>
  <c r="FB114" i="1" s="1"/>
  <c r="EP115" i="1"/>
  <c r="EP114" i="1" s="1"/>
  <c r="ED115" i="1"/>
  <c r="ED114" i="1" s="1"/>
  <c r="DR115" i="1"/>
  <c r="DR114" i="1" s="1"/>
  <c r="DF115" i="1"/>
  <c r="DF114" i="1" s="1"/>
  <c r="CT115" i="1"/>
  <c r="CT114" i="1" s="1"/>
  <c r="CH115" i="1"/>
  <c r="CH114" i="1" s="1"/>
  <c r="BV115" i="1"/>
  <c r="BV114" i="1" s="1"/>
  <c r="BJ115" i="1"/>
  <c r="BJ114" i="1" s="1"/>
  <c r="AX115" i="1"/>
  <c r="AX114" i="1" s="1"/>
  <c r="AL115" i="1"/>
  <c r="AL114" i="1" s="1"/>
  <c r="Z115" i="1"/>
  <c r="Z114" i="1" s="1"/>
  <c r="N115" i="1"/>
  <c r="N114" i="1" s="1"/>
  <c r="FM115" i="1"/>
  <c r="FM114" i="1" s="1"/>
  <c r="FA115" i="1"/>
  <c r="FA114" i="1" s="1"/>
  <c r="EO115" i="1"/>
  <c r="EO114" i="1" s="1"/>
  <c r="EC115" i="1"/>
  <c r="EC114" i="1" s="1"/>
  <c r="DQ115" i="1"/>
  <c r="DQ114" i="1" s="1"/>
  <c r="DE115" i="1"/>
  <c r="DE114" i="1" s="1"/>
  <c r="CS115" i="1"/>
  <c r="CS114" i="1" s="1"/>
  <c r="CG115" i="1"/>
  <c r="CG114" i="1" s="1"/>
  <c r="BI115" i="1"/>
  <c r="BI114" i="1" s="1"/>
  <c r="AW115" i="1"/>
  <c r="AW114" i="1" s="1"/>
  <c r="AK115" i="1"/>
  <c r="AK114" i="1" s="1"/>
  <c r="Y115" i="1"/>
  <c r="Y114" i="1" s="1"/>
  <c r="M115" i="1"/>
  <c r="M114" i="1" s="1"/>
  <c r="BL58" i="1"/>
  <c r="BL57" i="1" s="1"/>
  <c r="AZ58" i="1"/>
  <c r="AZ57" i="1" s="1"/>
  <c r="AN58" i="1"/>
  <c r="AN57" i="1" s="1"/>
  <c r="AB58" i="1"/>
  <c r="AB57" i="1" s="1"/>
  <c r="AA72" i="1"/>
  <c r="AA71" i="1" s="1"/>
  <c r="O72" i="1"/>
  <c r="O71" i="1" s="1"/>
  <c r="FP58" i="1"/>
  <c r="FP57" i="1" s="1"/>
  <c r="FD58" i="1"/>
  <c r="FD57" i="1" s="1"/>
  <c r="ER58" i="1"/>
  <c r="ER57" i="1" s="1"/>
  <c r="EF58" i="1"/>
  <c r="EF57" i="1" s="1"/>
  <c r="DT58" i="1"/>
  <c r="DT57" i="1" s="1"/>
  <c r="DH58" i="1"/>
  <c r="DH57" i="1" s="1"/>
  <c r="CV58" i="1"/>
  <c r="CV57" i="1" s="1"/>
  <c r="CJ58" i="1"/>
  <c r="CJ57" i="1" s="1"/>
  <c r="BX58" i="1"/>
  <c r="BX57" i="1" s="1"/>
  <c r="L58" i="1"/>
  <c r="L57" i="1" s="1"/>
  <c r="FM90" i="1"/>
  <c r="FM89" i="1" s="1"/>
  <c r="FA90" i="1"/>
  <c r="FA89" i="1" s="1"/>
  <c r="EO90" i="1"/>
  <c r="EO89" i="1" s="1"/>
  <c r="EC90" i="1"/>
  <c r="EC89" i="1" s="1"/>
  <c r="DQ90" i="1"/>
  <c r="DQ89" i="1" s="1"/>
  <c r="DE90" i="1"/>
  <c r="DE89" i="1" s="1"/>
  <c r="CS90" i="1"/>
  <c r="CS89" i="1" s="1"/>
  <c r="CG90" i="1"/>
  <c r="CG89" i="1" s="1"/>
  <c r="AW90" i="1"/>
  <c r="AW89" i="1" s="1"/>
  <c r="AK90" i="1"/>
  <c r="AK89" i="1" s="1"/>
  <c r="Y90" i="1"/>
  <c r="Y89" i="1" s="1"/>
  <c r="M90" i="1"/>
  <c r="M89" i="1" s="1"/>
  <c r="FP4" i="1"/>
  <c r="FP3" i="1" s="1"/>
  <c r="FD4" i="1"/>
  <c r="FD3" i="1" s="1"/>
  <c r="ER4" i="1"/>
  <c r="ER3" i="1" s="1"/>
  <c r="EF4" i="1"/>
  <c r="EF3" i="1" s="1"/>
  <c r="DT4" i="1"/>
  <c r="DT3" i="1" s="1"/>
  <c r="DH4" i="1"/>
  <c r="DH3" i="1" s="1"/>
  <c r="CV4" i="1"/>
  <c r="CV3" i="1" s="1"/>
  <c r="CJ4" i="1"/>
  <c r="CJ3" i="1" s="1"/>
  <c r="BX4" i="1"/>
  <c r="BX3" i="1" s="1"/>
  <c r="BL4" i="1"/>
  <c r="BL3" i="1" s="1"/>
  <c r="AZ4" i="1"/>
  <c r="AZ3" i="1" s="1"/>
  <c r="AN4" i="1"/>
  <c r="AN3" i="1" s="1"/>
  <c r="AB4" i="1"/>
  <c r="AB3" i="1" s="1"/>
  <c r="BH58" i="1"/>
  <c r="BH57" i="1" s="1"/>
  <c r="AV58" i="1"/>
  <c r="AV57" i="1" s="1"/>
  <c r="AJ58" i="1"/>
  <c r="AJ57" i="1" s="1"/>
  <c r="X58" i="1"/>
  <c r="X57" i="1" s="1"/>
  <c r="BS58" i="1"/>
  <c r="BS57" i="1" s="1"/>
  <c r="BG58" i="1"/>
  <c r="BG57" i="1" s="1"/>
  <c r="AU58" i="1"/>
  <c r="AU57" i="1" s="1"/>
  <c r="AI58" i="1"/>
  <c r="AI57" i="1" s="1"/>
  <c r="W58" i="1"/>
  <c r="W57" i="1" s="1"/>
  <c r="FJ90" i="1"/>
  <c r="FJ89" i="1" s="1"/>
  <c r="EX90" i="1"/>
  <c r="EX89" i="1" s="1"/>
  <c r="EL90" i="1"/>
  <c r="EL89" i="1" s="1"/>
  <c r="DZ90" i="1"/>
  <c r="DZ89" i="1" s="1"/>
  <c r="DN90" i="1"/>
  <c r="DN89" i="1" s="1"/>
  <c r="DB90" i="1"/>
  <c r="DB89" i="1" s="1"/>
  <c r="CP90" i="1"/>
  <c r="CP89" i="1" s="1"/>
  <c r="CD90" i="1"/>
  <c r="CD89" i="1" s="1"/>
  <c r="FL58" i="1"/>
  <c r="FL57" i="1" s="1"/>
  <c r="EZ58" i="1"/>
  <c r="EZ57" i="1" s="1"/>
  <c r="EN58" i="1"/>
  <c r="EN57" i="1" s="1"/>
  <c r="EB58" i="1"/>
  <c r="EB57" i="1" s="1"/>
  <c r="DP58" i="1"/>
  <c r="DP57" i="1" s="1"/>
  <c r="DD58" i="1"/>
  <c r="DD57" i="1" s="1"/>
  <c r="CR58" i="1"/>
  <c r="CR57" i="1" s="1"/>
  <c r="CF58" i="1"/>
  <c r="CF57" i="1" s="1"/>
  <c r="AH72" i="1"/>
  <c r="AH71" i="1" s="1"/>
  <c r="V72" i="1"/>
  <c r="V71" i="1" s="1"/>
  <c r="FK58" i="1"/>
  <c r="FK57" i="1" s="1"/>
  <c r="EY58" i="1"/>
  <c r="EY57" i="1" s="1"/>
  <c r="EM58" i="1"/>
  <c r="EM57" i="1" s="1"/>
  <c r="EA58" i="1"/>
  <c r="EA57" i="1" s="1"/>
  <c r="FH90" i="1"/>
  <c r="FH89" i="1" s="1"/>
  <c r="EV90" i="1"/>
  <c r="EV89" i="1" s="1"/>
  <c r="EJ90" i="1"/>
  <c r="EJ89" i="1" s="1"/>
  <c r="DX90" i="1"/>
  <c r="DX89" i="1" s="1"/>
  <c r="DL90" i="1"/>
  <c r="DL89" i="1" s="1"/>
  <c r="CZ90" i="1"/>
  <c r="CZ89" i="1" s="1"/>
  <c r="CN90" i="1"/>
  <c r="CN89" i="1" s="1"/>
  <c r="CB90" i="1"/>
  <c r="CB89" i="1" s="1"/>
  <c r="BP90" i="1"/>
  <c r="BP89" i="1" s="1"/>
  <c r="BD90" i="1"/>
  <c r="BD89" i="1" s="1"/>
  <c r="AR90" i="1"/>
  <c r="AR89" i="1" s="1"/>
  <c r="AF90" i="1"/>
  <c r="AF89" i="1" s="1"/>
  <c r="T90" i="1"/>
  <c r="T89" i="1" s="1"/>
  <c r="FP115" i="1"/>
  <c r="FP114" i="1" s="1"/>
  <c r="FD115" i="1"/>
  <c r="FD114" i="1" s="1"/>
  <c r="ER115" i="1"/>
  <c r="ER114" i="1" s="1"/>
  <c r="DT115" i="1"/>
  <c r="DT114" i="1" s="1"/>
  <c r="CV115" i="1"/>
  <c r="CV114" i="1" s="1"/>
  <c r="CJ115" i="1"/>
  <c r="CJ114" i="1" s="1"/>
  <c r="BX115" i="1"/>
  <c r="BX114" i="1" s="1"/>
  <c r="BL115" i="1"/>
  <c r="BL114" i="1" s="1"/>
  <c r="AZ115" i="1"/>
  <c r="AZ114" i="1" s="1"/>
  <c r="AB115" i="1"/>
  <c r="AB114" i="1" s="1"/>
  <c r="P115" i="1"/>
  <c r="P114" i="1" s="1"/>
  <c r="FL4" i="1"/>
  <c r="FL3" i="1" s="1"/>
  <c r="P4" i="1"/>
  <c r="P3" i="1" s="1"/>
  <c r="P58" i="1"/>
  <c r="P57" i="1" s="1"/>
  <c r="BU115" i="1"/>
  <c r="BU114" i="1" s="1"/>
  <c r="BT115" i="1"/>
  <c r="BT114" i="1" s="1"/>
  <c r="FO90" i="1"/>
  <c r="FO89" i="1" s="1"/>
  <c r="FC90" i="1"/>
  <c r="FC89" i="1" s="1"/>
  <c r="EQ90" i="1"/>
  <c r="EQ89" i="1" s="1"/>
  <c r="EE90" i="1"/>
  <c r="EE89" i="1" s="1"/>
  <c r="DS90" i="1"/>
  <c r="DS89" i="1" s="1"/>
  <c r="DG90" i="1"/>
  <c r="DG89" i="1" s="1"/>
  <c r="CU90" i="1"/>
  <c r="CU89" i="1" s="1"/>
  <c r="CI90" i="1"/>
  <c r="CI89" i="1" s="1"/>
  <c r="BW90" i="1"/>
  <c r="BW89" i="1" s="1"/>
  <c r="BK90" i="1"/>
  <c r="BK89" i="1" s="1"/>
  <c r="AY90" i="1"/>
  <c r="AY89" i="1" s="1"/>
  <c r="AM90" i="1"/>
  <c r="AM89" i="1" s="1"/>
  <c r="AA90" i="1"/>
  <c r="AA89" i="1" s="1"/>
  <c r="O90" i="1"/>
  <c r="O89" i="1" s="1"/>
  <c r="J115" i="1"/>
  <c r="J114" i="1" s="1"/>
  <c r="AS115" i="1"/>
  <c r="AS114" i="1" s="1"/>
  <c r="AG115" i="1"/>
  <c r="AG114" i="1" s="1"/>
  <c r="U115" i="1"/>
  <c r="U114" i="1" s="1"/>
  <c r="H115" i="1"/>
  <c r="H114" i="1" s="1"/>
  <c r="G115" i="1"/>
  <c r="G114" i="1" s="1"/>
  <c r="F115" i="1"/>
  <c r="F114" i="1" s="1"/>
  <c r="FQ115" i="1"/>
  <c r="FQ114" i="1" s="1"/>
  <c r="FE115" i="1"/>
  <c r="FE114" i="1" s="1"/>
  <c r="ES115" i="1"/>
  <c r="ES114" i="1" s="1"/>
  <c r="EG115" i="1"/>
  <c r="EG114" i="1" s="1"/>
  <c r="DU115" i="1"/>
  <c r="DU114" i="1" s="1"/>
  <c r="DI115" i="1"/>
  <c r="DI114" i="1" s="1"/>
  <c r="CW115" i="1"/>
  <c r="CW114" i="1" s="1"/>
  <c r="CK115" i="1"/>
  <c r="CK114" i="1" s="1"/>
  <c r="BY115" i="1"/>
  <c r="BY114" i="1" s="1"/>
  <c r="BM115" i="1"/>
  <c r="BM114" i="1" s="1"/>
  <c r="BA115" i="1"/>
  <c r="BA114" i="1" s="1"/>
  <c r="AO115" i="1"/>
  <c r="AO114" i="1" s="1"/>
  <c r="AC115" i="1"/>
  <c r="AC114" i="1" s="1"/>
  <c r="Q115" i="1"/>
  <c r="Q114" i="1" s="1"/>
  <c r="AM115" i="1"/>
  <c r="AM114" i="1" s="1"/>
  <c r="AA115" i="1"/>
  <c r="AA114" i="1" s="1"/>
  <c r="O115" i="1"/>
  <c r="O114" i="1" s="1"/>
  <c r="FH58" i="1"/>
  <c r="FH57" i="1" s="1"/>
  <c r="EV58" i="1"/>
  <c r="EV57" i="1" s="1"/>
  <c r="EJ58" i="1"/>
  <c r="EJ57" i="1" s="1"/>
  <c r="DX58" i="1"/>
  <c r="DX57" i="1" s="1"/>
  <c r="DL58" i="1"/>
  <c r="DL57" i="1" s="1"/>
  <c r="CZ58" i="1"/>
  <c r="CZ57" i="1" s="1"/>
  <c r="CN58" i="1"/>
  <c r="CN57" i="1" s="1"/>
  <c r="CB58" i="1"/>
  <c r="CB57" i="1" s="1"/>
  <c r="FP90" i="1"/>
  <c r="FP89" i="1" s="1"/>
  <c r="FD90" i="1"/>
  <c r="FD89" i="1" s="1"/>
  <c r="ER90" i="1"/>
  <c r="ER89" i="1" s="1"/>
  <c r="EF90" i="1"/>
  <c r="EF89" i="1" s="1"/>
  <c r="DT90" i="1"/>
  <c r="DT89" i="1" s="1"/>
  <c r="DH90" i="1"/>
  <c r="DH89" i="1" s="1"/>
  <c r="CV90" i="1"/>
  <c r="CV89" i="1" s="1"/>
  <c r="CJ90" i="1"/>
  <c r="CJ89" i="1" s="1"/>
  <c r="BX90" i="1"/>
  <c r="BX89" i="1" s="1"/>
  <c r="BL90" i="1"/>
  <c r="BL89" i="1" s="1"/>
  <c r="AZ90" i="1"/>
  <c r="AZ89" i="1" s="1"/>
  <c r="AB90" i="1"/>
  <c r="AB89" i="1" s="1"/>
  <c r="P90" i="1"/>
  <c r="P89" i="1" s="1"/>
  <c r="AJ72" i="1"/>
  <c r="AJ71" i="1" s="1"/>
  <c r="X72" i="1"/>
  <c r="X71" i="1" s="1"/>
  <c r="L72" i="1"/>
  <c r="L71" i="1" s="1"/>
  <c r="BS90" i="1"/>
  <c r="BS89" i="1" s="1"/>
  <c r="DK72" i="1"/>
  <c r="DK71" i="1" s="1"/>
  <c r="G4" i="1"/>
  <c r="G3" i="1" s="1"/>
  <c r="BP58" i="1"/>
  <c r="BP57" i="1" s="1"/>
  <c r="BD58" i="1"/>
  <c r="BD57" i="1" s="1"/>
  <c r="AR58" i="1"/>
  <c r="AR57" i="1" s="1"/>
  <c r="AF58" i="1"/>
  <c r="AF57" i="1" s="1"/>
  <c r="T58" i="1"/>
  <c r="T57" i="1" s="1"/>
  <c r="H90" i="1"/>
  <c r="H89" i="1" s="1"/>
  <c r="J90" i="1"/>
  <c r="J89" i="1" s="1"/>
  <c r="AB72" i="1"/>
  <c r="AB71" i="1" s="1"/>
  <c r="P72" i="1"/>
  <c r="P71" i="1" s="1"/>
  <c r="FK90" i="1"/>
  <c r="FK89" i="1" s="1"/>
  <c r="EY90" i="1"/>
  <c r="EY89" i="1" s="1"/>
  <c r="EM90" i="1"/>
  <c r="EM89" i="1" s="1"/>
  <c r="EA90" i="1"/>
  <c r="EA89" i="1" s="1"/>
  <c r="DO90" i="1"/>
  <c r="DO89" i="1" s="1"/>
  <c r="DC90" i="1"/>
  <c r="DC89" i="1" s="1"/>
  <c r="CQ90" i="1"/>
  <c r="CQ89" i="1" s="1"/>
  <c r="CE90" i="1"/>
  <c r="CE89" i="1" s="1"/>
  <c r="DJ72" i="1"/>
  <c r="DJ71" i="1" s="1"/>
  <c r="FG90" i="1"/>
  <c r="FG89" i="1" s="1"/>
  <c r="EU90" i="1"/>
  <c r="EU89" i="1" s="1"/>
  <c r="EI90" i="1"/>
  <c r="EI89" i="1" s="1"/>
  <c r="DW90" i="1"/>
  <c r="DW89" i="1" s="1"/>
  <c r="DK90" i="1"/>
  <c r="DK89" i="1" s="1"/>
  <c r="CY90" i="1"/>
  <c r="CY89" i="1" s="1"/>
  <c r="CM90" i="1"/>
  <c r="CM89" i="1" s="1"/>
  <c r="CA90" i="1"/>
  <c r="CA89" i="1" s="1"/>
  <c r="EW58" i="1"/>
  <c r="EW57" i="1" s="1"/>
  <c r="EK58" i="1"/>
  <c r="EK57" i="1" s="1"/>
  <c r="DY58" i="1"/>
  <c r="DY57" i="1" s="1"/>
  <c r="DM58" i="1"/>
  <c r="DM57" i="1" s="1"/>
  <c r="DA58" i="1"/>
  <c r="DA57" i="1" s="1"/>
  <c r="CO58" i="1"/>
  <c r="CO57" i="1" s="1"/>
  <c r="CC58" i="1"/>
  <c r="CC57" i="1" s="1"/>
  <c r="BO58" i="1"/>
  <c r="BO57" i="1" s="1"/>
  <c r="BC58" i="1"/>
  <c r="BC57" i="1" s="1"/>
  <c r="AQ58" i="1"/>
  <c r="AQ57" i="1" s="1"/>
  <c r="AE58" i="1"/>
  <c r="AE57" i="1" s="1"/>
  <c r="S58" i="1"/>
  <c r="S57" i="1" s="1"/>
  <c r="AD72" i="1"/>
  <c r="AD71" i="1" s="1"/>
  <c r="R72" i="1"/>
  <c r="R71" i="1" s="1"/>
  <c r="FQ90" i="1"/>
  <c r="FQ89" i="1" s="1"/>
  <c r="FE90" i="1"/>
  <c r="FE89" i="1" s="1"/>
  <c r="ES90" i="1"/>
  <c r="ES89" i="1" s="1"/>
  <c r="EG90" i="1"/>
  <c r="EG89" i="1" s="1"/>
  <c r="DU90" i="1"/>
  <c r="DU89" i="1" s="1"/>
  <c r="DI90" i="1"/>
  <c r="DI89" i="1" s="1"/>
  <c r="CW90" i="1"/>
  <c r="CW89" i="1" s="1"/>
  <c r="CK90" i="1"/>
  <c r="CK89" i="1" s="1"/>
  <c r="BY90" i="1"/>
  <c r="BY89" i="1" s="1"/>
  <c r="BM90" i="1"/>
  <c r="BM89" i="1" s="1"/>
  <c r="BA90" i="1"/>
  <c r="BA89" i="1" s="1"/>
  <c r="AO90" i="1"/>
  <c r="AO89" i="1" s="1"/>
  <c r="AC90" i="1"/>
  <c r="AC89" i="1" s="1"/>
  <c r="Q90" i="1"/>
  <c r="Q89" i="1" s="1"/>
  <c r="BV90" i="1"/>
  <c r="BV89" i="1" s="1"/>
  <c r="BJ90" i="1"/>
  <c r="BJ89" i="1" s="1"/>
  <c r="BU90" i="1"/>
  <c r="BU89" i="1" s="1"/>
  <c r="BI90" i="1"/>
  <c r="BI89" i="1" s="1"/>
  <c r="BH90" i="1"/>
  <c r="BH89" i="1" s="1"/>
  <c r="G90" i="1"/>
  <c r="G89" i="1" s="1"/>
  <c r="BN58" i="1"/>
  <c r="BN57" i="1" s="1"/>
  <c r="BB58" i="1"/>
  <c r="BB57" i="1" s="1"/>
  <c r="AD58" i="1"/>
  <c r="AD57" i="1" s="1"/>
  <c r="ER72" i="1"/>
  <c r="ER71" i="1" s="1"/>
  <c r="DT72" i="1"/>
  <c r="DT71" i="1" s="1"/>
  <c r="BX72" i="1"/>
  <c r="BX71" i="1" s="1"/>
  <c r="BL72" i="1"/>
  <c r="BL71" i="1" s="1"/>
  <c r="AZ72" i="1"/>
  <c r="AZ71" i="1" s="1"/>
  <c r="FR4" i="1"/>
  <c r="FR3" i="1" s="1"/>
  <c r="FF4" i="1"/>
  <c r="FF3" i="1" s="1"/>
  <c r="ET4" i="1"/>
  <c r="ET3" i="1" s="1"/>
  <c r="EH4" i="1"/>
  <c r="EH3" i="1" s="1"/>
  <c r="DV4" i="1"/>
  <c r="DV3" i="1" s="1"/>
  <c r="DJ4" i="1"/>
  <c r="DJ3" i="1" s="1"/>
  <c r="R4" i="1"/>
  <c r="R3" i="1" s="1"/>
  <c r="FO58" i="1"/>
  <c r="FO57" i="1" s="1"/>
  <c r="FC58" i="1"/>
  <c r="FC57" i="1" s="1"/>
  <c r="EQ58" i="1"/>
  <c r="EQ57" i="1" s="1"/>
  <c r="EE58" i="1"/>
  <c r="EE57" i="1" s="1"/>
  <c r="DS58" i="1"/>
  <c r="DS57" i="1" s="1"/>
  <c r="DG58" i="1"/>
  <c r="DG57" i="1" s="1"/>
  <c r="CU58" i="1"/>
  <c r="CU57" i="1" s="1"/>
  <c r="CI58" i="1"/>
  <c r="CI57" i="1" s="1"/>
  <c r="BW58" i="1"/>
  <c r="BW57" i="1" s="1"/>
  <c r="BI58" i="1"/>
  <c r="BI57" i="1" s="1"/>
  <c r="AW58" i="1"/>
  <c r="AW57" i="1" s="1"/>
  <c r="AK58" i="1"/>
  <c r="AK57" i="1" s="1"/>
  <c r="Y58" i="1"/>
  <c r="Y57" i="1" s="1"/>
  <c r="FM72" i="1"/>
  <c r="FM71" i="1" s="1"/>
  <c r="FA72" i="1"/>
  <c r="FA71" i="1" s="1"/>
  <c r="EO72" i="1"/>
  <c r="EO71" i="1" s="1"/>
  <c r="EC72" i="1"/>
  <c r="EC71" i="1" s="1"/>
  <c r="DQ72" i="1"/>
  <c r="DQ71" i="1" s="1"/>
  <c r="DE72" i="1"/>
  <c r="DE71" i="1" s="1"/>
  <c r="CS72" i="1"/>
  <c r="CS71" i="1" s="1"/>
  <c r="CG72" i="1"/>
  <c r="CG71" i="1" s="1"/>
  <c r="BI72" i="1"/>
  <c r="BI71" i="1" s="1"/>
  <c r="AW72" i="1"/>
  <c r="AW71" i="1" s="1"/>
  <c r="FK72" i="1"/>
  <c r="FK71" i="1" s="1"/>
  <c r="EY72" i="1"/>
  <c r="EY71" i="1" s="1"/>
  <c r="EM72" i="1"/>
  <c r="EM71" i="1" s="1"/>
  <c r="EA72" i="1"/>
  <c r="EA71" i="1" s="1"/>
  <c r="DO72" i="1"/>
  <c r="DO71" i="1" s="1"/>
  <c r="DC72" i="1"/>
  <c r="DC71" i="1" s="1"/>
  <c r="CQ72" i="1"/>
  <c r="CQ71" i="1" s="1"/>
  <c r="CE72" i="1"/>
  <c r="CE71" i="1" s="1"/>
  <c r="BS72" i="1"/>
  <c r="BS71" i="1" s="1"/>
  <c r="BG72" i="1"/>
  <c r="BG71" i="1" s="1"/>
  <c r="AU72" i="1"/>
  <c r="AU71" i="1" s="1"/>
  <c r="AI72" i="1"/>
  <c r="AI71" i="1" s="1"/>
  <c r="W72" i="1"/>
  <c r="W71" i="1" s="1"/>
  <c r="K72" i="1"/>
  <c r="K71" i="1" s="1"/>
  <c r="K58" i="1"/>
  <c r="K57" i="1" s="1"/>
  <c r="EP72" i="1"/>
  <c r="EP71" i="1" s="1"/>
  <c r="ED72" i="1"/>
  <c r="ED71" i="1" s="1"/>
  <c r="DR72" i="1"/>
  <c r="DR71" i="1" s="1"/>
  <c r="DF72" i="1"/>
  <c r="DF71" i="1" s="1"/>
  <c r="CT72" i="1"/>
  <c r="CT71" i="1" s="1"/>
  <c r="CH72" i="1"/>
  <c r="CH71" i="1" s="1"/>
  <c r="BJ72" i="1"/>
  <c r="BJ71" i="1" s="1"/>
  <c r="AX72" i="1"/>
  <c r="AX71" i="1" s="1"/>
  <c r="Z72" i="1"/>
  <c r="Z71" i="1" s="1"/>
  <c r="N72" i="1"/>
  <c r="N71" i="1" s="1"/>
  <c r="DO58" i="1"/>
  <c r="DO57" i="1" s="1"/>
  <c r="DC58" i="1"/>
  <c r="DC57" i="1" s="1"/>
  <c r="CQ58" i="1"/>
  <c r="CQ57" i="1" s="1"/>
  <c r="CE58" i="1"/>
  <c r="CE57" i="1" s="1"/>
  <c r="FJ58" i="1"/>
  <c r="FJ57" i="1" s="1"/>
  <c r="EX58" i="1"/>
  <c r="EX57" i="1" s="1"/>
  <c r="EL58" i="1"/>
  <c r="EL57" i="1" s="1"/>
  <c r="DZ58" i="1"/>
  <c r="DZ57" i="1" s="1"/>
  <c r="DN58" i="1"/>
  <c r="DN57" i="1" s="1"/>
  <c r="DB58" i="1"/>
  <c r="DB57" i="1" s="1"/>
  <c r="CP58" i="1"/>
  <c r="CP57" i="1" s="1"/>
  <c r="CD58" i="1"/>
  <c r="CD57" i="1" s="1"/>
  <c r="F58" i="1"/>
  <c r="F57" i="1" s="1"/>
  <c r="FI72" i="1"/>
  <c r="FI71" i="1" s="1"/>
  <c r="EW72" i="1"/>
  <c r="EW71" i="1" s="1"/>
  <c r="EK72" i="1"/>
  <c r="EK71" i="1" s="1"/>
  <c r="DY72" i="1"/>
  <c r="DY71" i="1" s="1"/>
  <c r="DM72" i="1"/>
  <c r="DM71" i="1" s="1"/>
  <c r="DA72" i="1"/>
  <c r="DA71" i="1" s="1"/>
  <c r="CO72" i="1"/>
  <c r="CO71" i="1" s="1"/>
  <c r="CC72" i="1"/>
  <c r="CC71" i="1" s="1"/>
  <c r="BQ72" i="1"/>
  <c r="BQ71" i="1" s="1"/>
  <c r="BE72" i="1"/>
  <c r="BE71" i="1" s="1"/>
  <c r="AS72" i="1"/>
  <c r="AS71" i="1" s="1"/>
  <c r="AG72" i="1"/>
  <c r="AG71" i="1" s="1"/>
  <c r="U72" i="1"/>
  <c r="U71" i="1" s="1"/>
  <c r="FH72" i="1"/>
  <c r="FH71" i="1" s="1"/>
  <c r="EV72" i="1"/>
  <c r="EV71" i="1" s="1"/>
  <c r="EJ72" i="1"/>
  <c r="EJ71" i="1" s="1"/>
  <c r="DX72" i="1"/>
  <c r="DX71" i="1" s="1"/>
  <c r="DL72" i="1"/>
  <c r="DL71" i="1" s="1"/>
  <c r="CZ72" i="1"/>
  <c r="CZ71" i="1" s="1"/>
  <c r="CN72" i="1"/>
  <c r="CN71" i="1" s="1"/>
  <c r="CB72" i="1"/>
  <c r="CB71" i="1" s="1"/>
  <c r="BP72" i="1"/>
  <c r="BP71" i="1" s="1"/>
  <c r="BD72" i="1"/>
  <c r="BD71" i="1" s="1"/>
  <c r="AR72" i="1"/>
  <c r="AR71" i="1" s="1"/>
  <c r="AF72" i="1"/>
  <c r="AF71" i="1" s="1"/>
  <c r="T72" i="1"/>
  <c r="T71" i="1" s="1"/>
  <c r="FR58" i="1"/>
  <c r="FR57" i="1" s="1"/>
  <c r="FF58" i="1"/>
  <c r="FF57" i="1" s="1"/>
  <c r="ET58" i="1"/>
  <c r="ET57" i="1" s="1"/>
  <c r="EH58" i="1"/>
  <c r="EH57" i="1" s="1"/>
  <c r="DV58" i="1"/>
  <c r="DV57" i="1" s="1"/>
  <c r="DJ58" i="1"/>
  <c r="DJ57" i="1" s="1"/>
  <c r="CX58" i="1"/>
  <c r="CX57" i="1" s="1"/>
  <c r="CL58" i="1"/>
  <c r="CL57" i="1" s="1"/>
  <c r="BZ58" i="1"/>
  <c r="BZ57" i="1" s="1"/>
  <c r="FQ72" i="1"/>
  <c r="FQ71" i="1" s="1"/>
  <c r="FE72" i="1"/>
  <c r="FE71" i="1" s="1"/>
  <c r="ES72" i="1"/>
  <c r="ES71" i="1" s="1"/>
  <c r="EG72" i="1"/>
  <c r="EG71" i="1" s="1"/>
  <c r="DU72" i="1"/>
  <c r="DU71" i="1" s="1"/>
  <c r="DI72" i="1"/>
  <c r="DI71" i="1" s="1"/>
  <c r="CW72" i="1"/>
  <c r="CW71" i="1" s="1"/>
  <c r="CK72" i="1"/>
  <c r="CK71" i="1" s="1"/>
  <c r="BY72" i="1"/>
  <c r="BY71" i="1" s="1"/>
  <c r="BM72" i="1"/>
  <c r="BM71" i="1" s="1"/>
  <c r="BA72" i="1"/>
  <c r="BA71" i="1" s="1"/>
  <c r="AO72" i="1"/>
  <c r="AO71" i="1" s="1"/>
  <c r="AC72" i="1"/>
  <c r="AC71" i="1" s="1"/>
  <c r="Q72" i="1"/>
  <c r="Q71" i="1" s="1"/>
  <c r="L24" i="1"/>
  <c r="L23" i="1" s="1"/>
  <c r="N58" i="1"/>
  <c r="N57" i="1" s="1"/>
  <c r="FM24" i="1"/>
  <c r="FM23" i="1" s="1"/>
  <c r="FA24" i="1"/>
  <c r="FA23" i="1" s="1"/>
  <c r="EO24" i="1"/>
  <c r="EO23" i="1" s="1"/>
  <c r="EC24" i="1"/>
  <c r="EC23" i="1" s="1"/>
  <c r="DQ24" i="1"/>
  <c r="DQ23" i="1" s="1"/>
  <c r="DE24" i="1"/>
  <c r="DE23" i="1" s="1"/>
  <c r="CS24" i="1"/>
  <c r="CS23" i="1" s="1"/>
  <c r="CG24" i="1"/>
  <c r="CG23" i="1" s="1"/>
  <c r="AV24" i="1"/>
  <c r="AV23" i="1" s="1"/>
  <c r="AJ24" i="1"/>
  <c r="AJ23" i="1" s="1"/>
  <c r="X24" i="1"/>
  <c r="X23" i="1" s="1"/>
  <c r="BJ58" i="1"/>
  <c r="BJ57" i="1" s="1"/>
  <c r="AX58" i="1"/>
  <c r="AX57" i="1" s="1"/>
  <c r="AL58" i="1"/>
  <c r="AL57" i="1" s="1"/>
  <c r="Z58" i="1"/>
  <c r="Z57" i="1" s="1"/>
  <c r="Q4" i="1"/>
  <c r="Q3" i="1" s="1"/>
  <c r="FN58" i="1"/>
  <c r="FN57" i="1" s="1"/>
  <c r="FB58" i="1"/>
  <c r="FB57" i="1" s="1"/>
  <c r="EP58" i="1"/>
  <c r="EP57" i="1" s="1"/>
  <c r="ED58" i="1"/>
  <c r="ED57" i="1" s="1"/>
  <c r="DR58" i="1"/>
  <c r="DR57" i="1" s="1"/>
  <c r="DF58" i="1"/>
  <c r="DF57" i="1" s="1"/>
  <c r="CT58" i="1"/>
  <c r="CT57" i="1" s="1"/>
  <c r="CH58" i="1"/>
  <c r="CH57" i="1" s="1"/>
  <c r="K24" i="1"/>
  <c r="K23" i="1" s="1"/>
  <c r="FQ58" i="1"/>
  <c r="FQ57" i="1" s="1"/>
  <c r="FE58" i="1"/>
  <c r="FE57" i="1" s="1"/>
  <c r="ES58" i="1"/>
  <c r="ES57" i="1" s="1"/>
  <c r="EG58" i="1"/>
  <c r="EG57" i="1" s="1"/>
  <c r="DU58" i="1"/>
  <c r="DU57" i="1" s="1"/>
  <c r="DI58" i="1"/>
  <c r="DI57" i="1" s="1"/>
  <c r="CW58" i="1"/>
  <c r="CW57" i="1" s="1"/>
  <c r="CK58" i="1"/>
  <c r="CK57" i="1" s="1"/>
  <c r="BY58" i="1"/>
  <c r="BY57" i="1" s="1"/>
  <c r="BK58" i="1"/>
  <c r="BK57" i="1" s="1"/>
  <c r="AY58" i="1"/>
  <c r="AY57" i="1" s="1"/>
  <c r="AM58" i="1"/>
  <c r="AM57" i="1" s="1"/>
  <c r="AA58" i="1"/>
  <c r="AA57" i="1" s="1"/>
  <c r="M58" i="1"/>
  <c r="M57" i="1" s="1"/>
  <c r="O4" i="1"/>
  <c r="O3" i="1" s="1"/>
  <c r="FL24" i="1"/>
  <c r="FL23" i="1" s="1"/>
  <c r="EZ24" i="1"/>
  <c r="EZ23" i="1" s="1"/>
  <c r="EN24" i="1"/>
  <c r="EN23" i="1" s="1"/>
  <c r="EB24" i="1"/>
  <c r="EB23" i="1" s="1"/>
  <c r="DP24" i="1"/>
  <c r="DP23" i="1" s="1"/>
  <c r="DD24" i="1"/>
  <c r="DD23" i="1" s="1"/>
  <c r="CR24" i="1"/>
  <c r="CR23" i="1" s="1"/>
  <c r="CF24" i="1"/>
  <c r="CF23" i="1" s="1"/>
  <c r="BS24" i="1"/>
  <c r="BS23" i="1" s="1"/>
  <c r="BG24" i="1"/>
  <c r="BG23" i="1" s="1"/>
  <c r="AU24" i="1"/>
  <c r="AU23" i="1" s="1"/>
  <c r="AI24" i="1"/>
  <c r="AI23" i="1" s="1"/>
  <c r="W24" i="1"/>
  <c r="W23" i="1" s="1"/>
  <c r="FK24" i="1"/>
  <c r="FK23" i="1" s="1"/>
  <c r="EY24" i="1"/>
  <c r="EY23" i="1" s="1"/>
  <c r="EM24" i="1"/>
  <c r="EM23" i="1" s="1"/>
  <c r="EA24" i="1"/>
  <c r="EA23" i="1" s="1"/>
  <c r="DO24" i="1"/>
  <c r="DO23" i="1" s="1"/>
  <c r="DC24" i="1"/>
  <c r="DC23" i="1" s="1"/>
  <c r="CQ24" i="1"/>
  <c r="CQ23" i="1" s="1"/>
  <c r="CE24" i="1"/>
  <c r="CE23" i="1" s="1"/>
  <c r="BR24" i="1"/>
  <c r="BR23" i="1" s="1"/>
  <c r="AT24" i="1"/>
  <c r="AT23" i="1" s="1"/>
  <c r="AH24" i="1"/>
  <c r="AH23" i="1" s="1"/>
  <c r="V24" i="1"/>
  <c r="V23" i="1" s="1"/>
  <c r="FM58" i="1"/>
  <c r="FM57" i="1" s="1"/>
  <c r="FA58" i="1"/>
  <c r="FA57" i="1" s="1"/>
  <c r="EO58" i="1"/>
  <c r="EO57" i="1" s="1"/>
  <c r="EC58" i="1"/>
  <c r="EC57" i="1" s="1"/>
  <c r="DQ58" i="1"/>
  <c r="DQ57" i="1" s="1"/>
  <c r="DE58" i="1"/>
  <c r="DE57" i="1" s="1"/>
  <c r="CS58" i="1"/>
  <c r="CS57" i="1" s="1"/>
  <c r="CG58" i="1"/>
  <c r="CG57" i="1" s="1"/>
  <c r="BQ58" i="1"/>
  <c r="BQ57" i="1" s="1"/>
  <c r="BE58" i="1"/>
  <c r="BE57" i="1" s="1"/>
  <c r="AS58" i="1"/>
  <c r="AS57" i="1" s="1"/>
  <c r="AG58" i="1"/>
  <c r="AG57" i="1" s="1"/>
  <c r="U58" i="1"/>
  <c r="U57" i="1" s="1"/>
  <c r="EZ4" i="1"/>
  <c r="EZ3" i="1" s="1"/>
  <c r="EN4" i="1"/>
  <c r="EN3" i="1" s="1"/>
  <c r="EB4" i="1"/>
  <c r="EB3" i="1" s="1"/>
  <c r="DP4" i="1"/>
  <c r="DP3" i="1" s="1"/>
  <c r="BA48" i="1"/>
  <c r="FG58" i="1"/>
  <c r="FG57" i="1" s="1"/>
  <c r="EU58" i="1"/>
  <c r="EU57" i="1" s="1"/>
  <c r="EI58" i="1"/>
  <c r="EI57" i="1" s="1"/>
  <c r="DW58" i="1"/>
  <c r="DW57" i="1" s="1"/>
  <c r="DK58" i="1"/>
  <c r="DK57" i="1" s="1"/>
  <c r="CY58" i="1"/>
  <c r="CY57" i="1" s="1"/>
  <c r="CM58" i="1"/>
  <c r="CM57" i="1" s="1"/>
  <c r="CA58" i="1"/>
  <c r="CA57" i="1" s="1"/>
  <c r="BM58" i="1"/>
  <c r="BM57" i="1" s="1"/>
  <c r="BA58" i="1"/>
  <c r="BA57" i="1" s="1"/>
  <c r="AO58" i="1"/>
  <c r="AO57" i="1" s="1"/>
  <c r="AC58" i="1"/>
  <c r="AC57" i="1" s="1"/>
  <c r="O58" i="1"/>
  <c r="O57" i="1" s="1"/>
  <c r="FJ24" i="1"/>
  <c r="FJ23" i="1" s="1"/>
  <c r="EX24" i="1"/>
  <c r="EX23" i="1" s="1"/>
  <c r="EL24" i="1"/>
  <c r="EL23" i="1" s="1"/>
  <c r="DZ24" i="1"/>
  <c r="DZ23" i="1" s="1"/>
  <c r="DN24" i="1"/>
  <c r="DN23" i="1" s="1"/>
  <c r="DB24" i="1"/>
  <c r="DB23" i="1" s="1"/>
  <c r="CP24" i="1"/>
  <c r="CP23" i="1" s="1"/>
  <c r="CD24" i="1"/>
  <c r="CD23" i="1" s="1"/>
  <c r="BQ24" i="1"/>
  <c r="BQ23" i="1" s="1"/>
  <c r="BE24" i="1"/>
  <c r="BE23" i="1" s="1"/>
  <c r="AS24" i="1"/>
  <c r="AS23" i="1" s="1"/>
  <c r="AG24" i="1"/>
  <c r="AG23" i="1" s="1"/>
  <c r="U24" i="1"/>
  <c r="U23" i="1" s="1"/>
  <c r="K4" i="1"/>
  <c r="K3" i="1" s="1"/>
  <c r="BP24" i="1"/>
  <c r="BP23" i="1" s="1"/>
  <c r="BD24" i="1"/>
  <c r="BD23" i="1" s="1"/>
  <c r="AR24" i="1"/>
  <c r="AR23" i="1" s="1"/>
  <c r="AF24" i="1"/>
  <c r="AF23" i="1" s="1"/>
  <c r="T24" i="1"/>
  <c r="T23" i="1" s="1"/>
  <c r="FH24" i="1"/>
  <c r="FH23" i="1" s="1"/>
  <c r="EV24" i="1"/>
  <c r="EV23" i="1" s="1"/>
  <c r="EJ24" i="1"/>
  <c r="EJ23" i="1" s="1"/>
  <c r="DX24" i="1"/>
  <c r="DX23" i="1" s="1"/>
  <c r="DL24" i="1"/>
  <c r="DL23" i="1" s="1"/>
  <c r="CZ24" i="1"/>
  <c r="CZ23" i="1" s="1"/>
  <c r="CN24" i="1"/>
  <c r="CN23" i="1" s="1"/>
  <c r="CB24" i="1"/>
  <c r="CB23" i="1" s="1"/>
  <c r="BO24" i="1"/>
  <c r="BO23" i="1" s="1"/>
  <c r="BC24" i="1"/>
  <c r="BC23" i="1" s="1"/>
  <c r="AQ24" i="1"/>
  <c r="AQ23" i="1" s="1"/>
  <c r="AE24" i="1"/>
  <c r="AE23" i="1" s="1"/>
  <c r="S24" i="1"/>
  <c r="S23" i="1" s="1"/>
  <c r="F4" i="1"/>
  <c r="F3" i="1" s="1"/>
  <c r="FG24" i="1"/>
  <c r="FG23" i="1" s="1"/>
  <c r="EU24" i="1"/>
  <c r="EU23" i="1" s="1"/>
  <c r="EI24" i="1"/>
  <c r="EI23" i="1" s="1"/>
  <c r="DW24" i="1"/>
  <c r="DW23" i="1" s="1"/>
  <c r="DK24" i="1"/>
  <c r="DK23" i="1" s="1"/>
  <c r="CY24" i="1"/>
  <c r="CY23" i="1" s="1"/>
  <c r="CM24" i="1"/>
  <c r="CM23" i="1" s="1"/>
  <c r="CA24" i="1"/>
  <c r="CA23" i="1" s="1"/>
  <c r="BN24" i="1"/>
  <c r="BN23" i="1" s="1"/>
  <c r="AP24" i="1"/>
  <c r="AP23" i="1" s="1"/>
  <c r="AD24" i="1"/>
  <c r="AD23" i="1" s="1"/>
  <c r="FK4" i="1"/>
  <c r="FK3" i="1" s="1"/>
  <c r="EY4" i="1"/>
  <c r="EY3" i="1" s="1"/>
  <c r="EM4" i="1"/>
  <c r="EM3" i="1" s="1"/>
  <c r="EA4" i="1"/>
  <c r="EA3" i="1" s="1"/>
  <c r="DO4" i="1"/>
  <c r="DO3" i="1" s="1"/>
  <c r="DC4" i="1"/>
  <c r="DC3" i="1" s="1"/>
  <c r="CQ4" i="1"/>
  <c r="CQ3" i="1" s="1"/>
  <c r="CE4" i="1"/>
  <c r="CE3" i="1" s="1"/>
  <c r="BS4" i="1"/>
  <c r="BS3" i="1" s="1"/>
  <c r="BG4" i="1"/>
  <c r="BG3" i="1" s="1"/>
  <c r="AU4" i="1"/>
  <c r="AU3" i="1" s="1"/>
  <c r="AI4" i="1"/>
  <c r="AI3" i="1" s="1"/>
  <c r="W4" i="1"/>
  <c r="W3" i="1" s="1"/>
  <c r="FR24" i="1"/>
  <c r="FR23" i="1" s="1"/>
  <c r="FF24" i="1"/>
  <c r="FF23" i="1" s="1"/>
  <c r="ET24" i="1"/>
  <c r="ET23" i="1" s="1"/>
  <c r="EH24" i="1"/>
  <c r="EH23" i="1" s="1"/>
  <c r="DV24" i="1"/>
  <c r="DV23" i="1" s="1"/>
  <c r="DJ24" i="1"/>
  <c r="DJ23" i="1" s="1"/>
  <c r="CX24" i="1"/>
  <c r="CX23" i="1" s="1"/>
  <c r="CL24" i="1"/>
  <c r="CL23" i="1" s="1"/>
  <c r="BZ24" i="1"/>
  <c r="BZ23" i="1" s="1"/>
  <c r="Z24" i="1"/>
  <c r="Z23" i="1" s="1"/>
  <c r="FN24" i="1"/>
  <c r="FN23" i="1" s="1"/>
  <c r="FB24" i="1"/>
  <c r="FB23" i="1" s="1"/>
  <c r="EP24" i="1"/>
  <c r="EP23" i="1" s="1"/>
  <c r="ED24" i="1"/>
  <c r="ED23" i="1" s="1"/>
  <c r="DR24" i="1"/>
  <c r="DR23" i="1" s="1"/>
  <c r="DF24" i="1"/>
  <c r="DF23" i="1" s="1"/>
  <c r="CT24" i="1"/>
  <c r="CT23" i="1" s="1"/>
  <c r="CH24" i="1"/>
  <c r="CH23" i="1" s="1"/>
  <c r="AW24" i="1"/>
  <c r="AW23" i="1" s="1"/>
  <c r="Y24" i="1"/>
  <c r="Y23" i="1" s="1"/>
  <c r="F24" i="1"/>
  <c r="F23" i="1" s="1"/>
  <c r="O24" i="1"/>
  <c r="O23" i="1" s="1"/>
  <c r="FG4" i="1"/>
  <c r="FG3" i="1" s="1"/>
  <c r="EU4" i="1"/>
  <c r="EU3" i="1" s="1"/>
  <c r="EI4" i="1"/>
  <c r="EI3" i="1" s="1"/>
  <c r="DW4" i="1"/>
  <c r="DW3" i="1" s="1"/>
  <c r="DK4" i="1"/>
  <c r="DK3" i="1" s="1"/>
  <c r="CY4" i="1"/>
  <c r="CY3" i="1" s="1"/>
  <c r="CM4" i="1"/>
  <c r="CM3" i="1" s="1"/>
  <c r="CA4" i="1"/>
  <c r="CA3" i="1" s="1"/>
  <c r="BO4" i="1"/>
  <c r="BO3" i="1" s="1"/>
  <c r="BC4" i="1"/>
  <c r="BC3" i="1" s="1"/>
  <c r="AQ4" i="1"/>
  <c r="AQ3" i="1" s="1"/>
  <c r="N24" i="1"/>
  <c r="N23" i="1" s="1"/>
  <c r="P24" i="1"/>
  <c r="P23" i="1" s="1"/>
  <c r="BL24" i="1"/>
  <c r="BL23" i="1" s="1"/>
  <c r="AZ24" i="1"/>
  <c r="AZ23" i="1" s="1"/>
  <c r="AN24" i="1"/>
  <c r="AN23" i="1" s="1"/>
  <c r="AB24" i="1"/>
  <c r="AB23" i="1" s="1"/>
  <c r="FP24" i="1"/>
  <c r="FP23" i="1" s="1"/>
  <c r="FD24" i="1"/>
  <c r="FD23" i="1" s="1"/>
  <c r="ER24" i="1"/>
  <c r="ER23" i="1" s="1"/>
  <c r="EF24" i="1"/>
  <c r="EF23" i="1" s="1"/>
  <c r="DT24" i="1"/>
  <c r="DT23" i="1" s="1"/>
  <c r="DH24" i="1"/>
  <c r="DH23" i="1" s="1"/>
  <c r="CV24" i="1"/>
  <c r="CV23" i="1" s="1"/>
  <c r="CJ24" i="1"/>
  <c r="CJ23" i="1" s="1"/>
  <c r="BX24" i="1"/>
  <c r="BX23" i="1" s="1"/>
  <c r="AX24" i="1"/>
  <c r="AX23" i="1" s="1"/>
  <c r="FN4" i="1"/>
  <c r="FN3" i="1" s="1"/>
  <c r="FB4" i="1"/>
  <c r="FB3" i="1" s="1"/>
  <c r="EP4" i="1"/>
  <c r="EP3" i="1" s="1"/>
  <c r="ED4" i="1"/>
  <c r="ED3" i="1" s="1"/>
  <c r="DR4" i="1"/>
  <c r="DR3" i="1" s="1"/>
  <c r="DF4" i="1"/>
  <c r="DF3" i="1" s="1"/>
  <c r="CT4" i="1"/>
  <c r="CT3" i="1" s="1"/>
  <c r="CH4" i="1"/>
  <c r="CH3" i="1" s="1"/>
  <c r="BV4" i="1"/>
  <c r="BV3" i="1" s="1"/>
  <c r="BJ4" i="1"/>
  <c r="BJ3" i="1" s="1"/>
  <c r="AX4" i="1"/>
  <c r="AX3" i="1" s="1"/>
  <c r="AL4" i="1"/>
  <c r="AL3" i="1" s="1"/>
  <c r="Z4" i="1"/>
  <c r="Z3" i="1" s="1"/>
  <c r="FI24" i="1"/>
  <c r="FI23" i="1" s="1"/>
  <c r="EW24" i="1"/>
  <c r="EW23" i="1" s="1"/>
  <c r="EK24" i="1"/>
  <c r="EK23" i="1" s="1"/>
  <c r="DY24" i="1"/>
  <c r="DY23" i="1" s="1"/>
  <c r="DM24" i="1"/>
  <c r="DM23" i="1" s="1"/>
  <c r="DA24" i="1"/>
  <c r="DA23" i="1" s="1"/>
  <c r="CO24" i="1"/>
  <c r="CO23" i="1" s="1"/>
  <c r="CC24" i="1"/>
  <c r="CC23" i="1" s="1"/>
  <c r="FM4" i="1"/>
  <c r="FM3" i="1" s="1"/>
  <c r="FA4" i="1"/>
  <c r="FA3" i="1" s="1"/>
  <c r="EO4" i="1"/>
  <c r="EO3" i="1" s="1"/>
  <c r="EC4" i="1"/>
  <c r="EC3" i="1" s="1"/>
  <c r="DQ4" i="1"/>
  <c r="DQ3" i="1" s="1"/>
  <c r="DE4" i="1"/>
  <c r="DE3" i="1" s="1"/>
  <c r="CS4" i="1"/>
  <c r="CS3" i="1" s="1"/>
  <c r="CG4" i="1"/>
  <c r="CG3" i="1" s="1"/>
  <c r="BU4" i="1"/>
  <c r="BU3" i="1" s="1"/>
  <c r="BI4" i="1"/>
  <c r="BI3" i="1" s="1"/>
  <c r="AW4" i="1"/>
  <c r="AW3" i="1" s="1"/>
  <c r="BM24" i="1"/>
  <c r="BM23" i="1" s="1"/>
  <c r="AO24" i="1"/>
  <c r="AO23" i="1" s="1"/>
  <c r="AC24" i="1"/>
  <c r="AC23" i="1" s="1"/>
  <c r="FJ4" i="1"/>
  <c r="FJ3" i="1" s="1"/>
  <c r="EX4" i="1"/>
  <c r="EX3" i="1" s="1"/>
  <c r="EL4" i="1"/>
  <c r="EL3" i="1" s="1"/>
  <c r="DZ4" i="1"/>
  <c r="DZ3" i="1" s="1"/>
  <c r="DN4" i="1"/>
  <c r="DN3" i="1" s="1"/>
  <c r="DB4" i="1"/>
  <c r="DB3" i="1" s="1"/>
  <c r="CP4" i="1"/>
  <c r="CP3" i="1" s="1"/>
  <c r="CD4" i="1"/>
  <c r="CD3" i="1" s="1"/>
  <c r="BR4" i="1"/>
  <c r="BR3" i="1" s="1"/>
  <c r="BF4" i="1"/>
  <c r="BF3" i="1" s="1"/>
  <c r="AT4" i="1"/>
  <c r="AT3" i="1" s="1"/>
  <c r="AH4" i="1"/>
  <c r="AH3" i="1" s="1"/>
  <c r="V4" i="1"/>
  <c r="V3" i="1" s="1"/>
  <c r="FQ24" i="1"/>
  <c r="FQ23" i="1" s="1"/>
  <c r="FE24" i="1"/>
  <c r="FE23" i="1" s="1"/>
  <c r="ES24" i="1"/>
  <c r="ES23" i="1" s="1"/>
  <c r="EG24" i="1"/>
  <c r="EG23" i="1" s="1"/>
  <c r="DU24" i="1"/>
  <c r="DU23" i="1" s="1"/>
  <c r="DI24" i="1"/>
  <c r="DI23" i="1" s="1"/>
  <c r="CW24" i="1"/>
  <c r="CW23" i="1" s="1"/>
  <c r="CK24" i="1"/>
  <c r="CK23" i="1" s="1"/>
  <c r="BY24" i="1"/>
  <c r="BY23" i="1" s="1"/>
  <c r="BK24" i="1"/>
  <c r="BK23" i="1" s="1"/>
  <c r="AY24" i="1"/>
  <c r="AY23" i="1" s="1"/>
  <c r="AM24" i="1"/>
  <c r="AM23" i="1" s="1"/>
  <c r="AA24" i="1"/>
  <c r="AA23" i="1" s="1"/>
  <c r="M24" i="1"/>
  <c r="M23" i="1" s="1"/>
  <c r="FH4" i="1"/>
  <c r="FH3" i="1" s="1"/>
  <c r="EV4" i="1"/>
  <c r="EV3" i="1" s="1"/>
  <c r="EJ4" i="1"/>
  <c r="EJ3" i="1" s="1"/>
  <c r="DX4" i="1"/>
  <c r="DX3" i="1" s="1"/>
  <c r="DL4" i="1"/>
  <c r="DL3" i="1" s="1"/>
  <c r="CZ4" i="1"/>
  <c r="CZ3" i="1" s="1"/>
  <c r="CN4" i="1"/>
  <c r="CN3" i="1" s="1"/>
  <c r="CB4" i="1"/>
  <c r="CB3" i="1" s="1"/>
  <c r="BP4" i="1"/>
  <c r="BP3" i="1" s="1"/>
  <c r="BD4" i="1"/>
  <c r="BD3" i="1" s="1"/>
  <c r="AR4" i="1"/>
  <c r="AR3" i="1" s="1"/>
  <c r="AF4" i="1"/>
  <c r="AF3" i="1" s="1"/>
  <c r="T4" i="1"/>
  <c r="T3" i="1" s="1"/>
  <c r="FO24" i="1"/>
  <c r="FO23" i="1" s="1"/>
  <c r="FC24" i="1"/>
  <c r="FC23" i="1" s="1"/>
  <c r="EQ24" i="1"/>
  <c r="EQ23" i="1" s="1"/>
  <c r="EE24" i="1"/>
  <c r="EE23" i="1" s="1"/>
  <c r="DS24" i="1"/>
  <c r="DS23" i="1" s="1"/>
  <c r="DG24" i="1"/>
  <c r="DG23" i="1" s="1"/>
  <c r="CU24" i="1"/>
  <c r="CU23" i="1" s="1"/>
  <c r="CI24" i="1"/>
  <c r="CI23" i="1" s="1"/>
  <c r="BW24" i="1"/>
  <c r="BW23" i="1" s="1"/>
  <c r="N4" i="1"/>
  <c r="N3" i="1" s="1"/>
  <c r="AE4" i="1"/>
  <c r="AE3" i="1" s="1"/>
  <c r="S4" i="1"/>
  <c r="S3" i="1" s="1"/>
  <c r="AK4" i="1"/>
  <c r="AK3" i="1" s="1"/>
  <c r="Y4" i="1"/>
  <c r="Y3" i="1" s="1"/>
  <c r="CX4" i="1"/>
  <c r="CX3" i="1" s="1"/>
  <c r="CL4" i="1"/>
  <c r="CL3" i="1" s="1"/>
  <c r="BZ4" i="1"/>
  <c r="BZ3" i="1" s="1"/>
  <c r="BN4" i="1"/>
  <c r="BN3" i="1" s="1"/>
  <c r="BB4" i="1"/>
  <c r="BB3" i="1" s="1"/>
  <c r="AP4" i="1"/>
  <c r="AP3" i="1" s="1"/>
  <c r="AD4" i="1"/>
  <c r="AD3" i="1" s="1"/>
  <c r="FQ4" i="1"/>
  <c r="FQ3" i="1" s="1"/>
  <c r="FE4" i="1"/>
  <c r="FE3" i="1" s="1"/>
  <c r="ES4" i="1"/>
  <c r="ES3" i="1" s="1"/>
  <c r="EG4" i="1"/>
  <c r="EG3" i="1" s="1"/>
  <c r="DU4" i="1"/>
  <c r="DU3" i="1" s="1"/>
  <c r="DI4" i="1"/>
  <c r="DI3" i="1" s="1"/>
  <c r="CW4" i="1"/>
  <c r="CW3" i="1" s="1"/>
  <c r="CK4" i="1"/>
  <c r="CK3" i="1" s="1"/>
  <c r="BY4" i="1"/>
  <c r="BY3" i="1" s="1"/>
  <c r="BM4" i="1"/>
  <c r="BM3" i="1" s="1"/>
  <c r="BA4" i="1"/>
  <c r="BA3" i="1" s="1"/>
  <c r="AO4" i="1"/>
  <c r="AO3" i="1" s="1"/>
  <c r="AC4" i="1"/>
  <c r="AC3" i="1" s="1"/>
  <c r="FO4" i="1"/>
  <c r="FO3" i="1" s="1"/>
  <c r="FC4" i="1"/>
  <c r="FC3" i="1" s="1"/>
  <c r="EQ4" i="1"/>
  <c r="EQ3" i="1" s="1"/>
  <c r="EE4" i="1"/>
  <c r="EE3" i="1" s="1"/>
  <c r="DS4" i="1"/>
  <c r="DS3" i="1" s="1"/>
  <c r="DG4" i="1"/>
  <c r="DG3" i="1" s="1"/>
  <c r="CU4" i="1"/>
  <c r="CU3" i="1" s="1"/>
  <c r="CI4" i="1"/>
  <c r="CI3" i="1" s="1"/>
  <c r="BW4" i="1"/>
  <c r="BW3" i="1" s="1"/>
  <c r="BK4" i="1"/>
  <c r="BK3" i="1" s="1"/>
  <c r="AY4" i="1"/>
  <c r="AY3" i="1" s="1"/>
  <c r="AM4" i="1"/>
  <c r="AM3" i="1" s="1"/>
  <c r="AA4" i="1"/>
  <c r="AA3" i="1" s="1"/>
  <c r="M4" i="1"/>
  <c r="M3" i="1" s="1"/>
  <c r="L4" i="1"/>
  <c r="L3" i="1" s="1"/>
  <c r="DD4" i="1"/>
  <c r="DD3" i="1" s="1"/>
  <c r="CR4" i="1"/>
  <c r="CR3" i="1" s="1"/>
  <c r="CF4" i="1"/>
  <c r="CF3" i="1" s="1"/>
  <c r="BT4" i="1"/>
  <c r="BT3" i="1" s="1"/>
  <c r="BH4" i="1"/>
  <c r="BH3" i="1" s="1"/>
  <c r="AV4" i="1"/>
  <c r="AV3" i="1" s="1"/>
  <c r="AJ4" i="1"/>
  <c r="AJ3" i="1" s="1"/>
  <c r="X4" i="1"/>
  <c r="X3" i="1" s="1"/>
  <c r="DN72" i="1"/>
  <c r="DN71" i="1" s="1"/>
  <c r="BV72" i="1"/>
  <c r="BV71" i="1" s="1"/>
  <c r="BU72" i="1"/>
  <c r="BU71" i="1" s="1"/>
  <c r="BT72" i="1"/>
  <c r="BT71" i="1" s="1"/>
  <c r="AL85" i="1"/>
  <c r="AK85" i="1"/>
  <c r="J72" i="1"/>
  <c r="J71" i="1" s="1"/>
  <c r="H72" i="1"/>
  <c r="H71" i="1" s="1"/>
  <c r="G72" i="1"/>
  <c r="G71" i="1" s="1"/>
  <c r="F72" i="1"/>
  <c r="F71" i="1" s="1"/>
  <c r="BV58" i="1"/>
  <c r="BV57" i="1" s="1"/>
  <c r="AP58" i="1"/>
  <c r="AP57" i="1" s="1"/>
  <c r="H135" i="1" l="1"/>
  <c r="H134" i="1" s="1"/>
  <c r="AK81" i="1"/>
  <c r="AK72" i="1" s="1"/>
  <c r="AK71" i="1" s="1"/>
  <c r="AL81" i="1"/>
  <c r="AL72" i="1" s="1"/>
  <c r="AL71" i="1" s="1"/>
  <c r="V58" i="1" l="1"/>
  <c r="V57" i="1" s="1"/>
  <c r="J58" i="1"/>
  <c r="J57" i="1" s="1"/>
  <c r="H58" i="1"/>
  <c r="H57" i="1" s="1"/>
  <c r="G58" i="1"/>
  <c r="G57" i="1" s="1"/>
  <c r="R63" i="1"/>
  <c r="R59" i="1" s="1"/>
  <c r="R58" i="1" s="1"/>
  <c r="R57" i="1" s="1"/>
  <c r="Q63" i="1"/>
  <c r="Q59" i="1" s="1"/>
  <c r="Q58" i="1" s="1"/>
  <c r="Q57" i="1" s="1"/>
  <c r="BU63" i="1"/>
  <c r="BU59" i="1" s="1"/>
  <c r="BU58" i="1" s="1"/>
  <c r="BU57" i="1" s="1"/>
  <c r="BT63" i="1"/>
  <c r="BT59" i="1" s="1"/>
  <c r="BT58" i="1" s="1"/>
  <c r="BT57" i="1" s="1"/>
  <c r="C60" i="1"/>
  <c r="BF24" i="1"/>
  <c r="BF23" i="1" s="1"/>
  <c r="BB24" i="1"/>
  <c r="BB23" i="1" s="1"/>
  <c r="BA24" i="1"/>
  <c r="BA23" i="1" s="1"/>
  <c r="AL24" i="1"/>
  <c r="AL23" i="1" s="1"/>
  <c r="AK24" i="1"/>
  <c r="AK23" i="1" s="1"/>
  <c r="BJ24" i="1"/>
  <c r="BJ23" i="1" s="1"/>
  <c r="BI24" i="1"/>
  <c r="BI23" i="1" s="1"/>
  <c r="BH51" i="1"/>
  <c r="J51" i="1"/>
  <c r="H51" i="1"/>
  <c r="H48" i="1" s="1"/>
  <c r="G54" i="1"/>
  <c r="G48" i="1" s="1"/>
  <c r="C49" i="1"/>
  <c r="B49" i="1"/>
  <c r="BH48" i="1" l="1"/>
  <c r="BH24" i="1" s="1"/>
  <c r="BH23" i="1" s="1"/>
  <c r="J48" i="1"/>
  <c r="C41" i="1"/>
  <c r="D35" i="1"/>
  <c r="D36" i="1"/>
  <c r="BU24" i="1"/>
  <c r="BU23" i="1" s="1"/>
  <c r="BV24" i="1"/>
  <c r="BV23" i="1" s="1"/>
  <c r="C35" i="1"/>
  <c r="R31" i="1"/>
  <c r="R25" i="1" s="1"/>
  <c r="Q31" i="1"/>
  <c r="Q25" i="1" s="1"/>
  <c r="Q24" i="1" s="1"/>
  <c r="Q23" i="1" s="1"/>
  <c r="J30" i="1"/>
  <c r="J25" i="1" s="1"/>
  <c r="BT27" i="1"/>
  <c r="BT25" i="1" s="1"/>
  <c r="BT24" i="1" s="1"/>
  <c r="BT23" i="1" s="1"/>
  <c r="AL160" i="1"/>
  <c r="H27" i="1"/>
  <c r="H25" i="1" s="1"/>
  <c r="H24" i="1" s="1"/>
  <c r="H23" i="1" s="1"/>
  <c r="G27" i="1"/>
  <c r="G25" i="1" s="1"/>
  <c r="G24" i="1" s="1"/>
  <c r="G23" i="1" s="1"/>
  <c r="H18" i="1"/>
  <c r="H15" i="1" s="1"/>
  <c r="D155" i="1"/>
  <c r="D156" i="1"/>
  <c r="D157" i="1"/>
  <c r="D158" i="1"/>
  <c r="D159" i="1"/>
  <c r="D154" i="1"/>
  <c r="D149" i="1"/>
  <c r="D150" i="1"/>
  <c r="D151" i="1"/>
  <c r="D152" i="1"/>
  <c r="D148" i="1"/>
  <c r="D143" i="1"/>
  <c r="D144" i="1"/>
  <c r="D142" i="1"/>
  <c r="D138" i="1"/>
  <c r="D139" i="1"/>
  <c r="D140" i="1"/>
  <c r="D129" i="1"/>
  <c r="D130" i="1"/>
  <c r="D131" i="1"/>
  <c r="D132" i="1"/>
  <c r="D133" i="1"/>
  <c r="D128" i="1"/>
  <c r="E124" i="1"/>
  <c r="E64" i="1"/>
  <c r="EE160" i="1"/>
  <c r="E6" i="1"/>
  <c r="J24" i="1" l="1"/>
  <c r="J23" i="1" s="1"/>
  <c r="R24" i="1"/>
  <c r="R23" i="1" s="1"/>
  <c r="R160" i="1" s="1"/>
  <c r="G160" i="1"/>
  <c r="D125" i="1"/>
  <c r="D126" i="1"/>
  <c r="D124" i="1"/>
  <c r="D119" i="1"/>
  <c r="D120" i="1"/>
  <c r="D121" i="1"/>
  <c r="D122" i="1"/>
  <c r="D110" i="1"/>
  <c r="D111" i="1"/>
  <c r="D112" i="1"/>
  <c r="D113" i="1"/>
  <c r="D109" i="1"/>
  <c r="D102" i="1"/>
  <c r="D103" i="1"/>
  <c r="D104" i="1"/>
  <c r="D105" i="1"/>
  <c r="D106" i="1"/>
  <c r="D107" i="1"/>
  <c r="D101" i="1"/>
  <c r="D93" i="1"/>
  <c r="D94" i="1"/>
  <c r="D95" i="1"/>
  <c r="D96" i="1"/>
  <c r="D97" i="1"/>
  <c r="D98" i="1"/>
  <c r="D99" i="1"/>
  <c r="D92" i="1"/>
  <c r="D83" i="1"/>
  <c r="D84" i="1"/>
  <c r="D85" i="1"/>
  <c r="D86" i="1"/>
  <c r="D87" i="1"/>
  <c r="D88" i="1"/>
  <c r="D82" i="1"/>
  <c r="D75" i="1"/>
  <c r="D76" i="1"/>
  <c r="D77" i="1"/>
  <c r="D78" i="1"/>
  <c r="D79" i="1"/>
  <c r="D80" i="1"/>
  <c r="D74" i="1"/>
  <c r="D68" i="1"/>
  <c r="D69" i="1"/>
  <c r="D70" i="1"/>
  <c r="D67" i="1"/>
  <c r="D61" i="1"/>
  <c r="D62" i="1"/>
  <c r="D63" i="1"/>
  <c r="D64" i="1"/>
  <c r="D65" i="1"/>
  <c r="D60" i="1"/>
  <c r="D50" i="1"/>
  <c r="D51" i="1"/>
  <c r="D52" i="1"/>
  <c r="D53" i="1"/>
  <c r="D54" i="1"/>
  <c r="D55" i="1"/>
  <c r="D56" i="1"/>
  <c r="D49" i="1"/>
  <c r="D42" i="1"/>
  <c r="D43" i="1"/>
  <c r="D44" i="1"/>
  <c r="D45" i="1"/>
  <c r="D46" i="1"/>
  <c r="D47" i="1"/>
  <c r="D41" i="1"/>
  <c r="D37" i="1"/>
  <c r="D38" i="1"/>
  <c r="D39" i="1"/>
  <c r="D27" i="1"/>
  <c r="D28" i="1"/>
  <c r="D29" i="1"/>
  <c r="D30" i="1"/>
  <c r="D31" i="1"/>
  <c r="D32" i="1"/>
  <c r="D33" i="1"/>
  <c r="D26" i="1"/>
  <c r="D17" i="1"/>
  <c r="D19" i="1"/>
  <c r="D20" i="1"/>
  <c r="D21" i="1"/>
  <c r="D22" i="1"/>
  <c r="E16" i="1"/>
  <c r="D16" i="1"/>
  <c r="D7" i="1"/>
  <c r="D8" i="1"/>
  <c r="D9" i="1"/>
  <c r="D10" i="1"/>
  <c r="D11" i="1"/>
  <c r="D12" i="1"/>
  <c r="D13" i="1"/>
  <c r="D14" i="1"/>
  <c r="C159" i="1"/>
  <c r="C158" i="1"/>
  <c r="C157" i="1"/>
  <c r="C156" i="1"/>
  <c r="C155" i="1"/>
  <c r="C154" i="1"/>
  <c r="C152" i="1"/>
  <c r="C151" i="1"/>
  <c r="C149" i="1"/>
  <c r="C148" i="1"/>
  <c r="C144" i="1"/>
  <c r="C143" i="1"/>
  <c r="C142" i="1"/>
  <c r="C140" i="1"/>
  <c r="C139" i="1"/>
  <c r="C138" i="1"/>
  <c r="C137" i="1"/>
  <c r="C133" i="1"/>
  <c r="C132" i="1"/>
  <c r="C131" i="1"/>
  <c r="C130" i="1"/>
  <c r="C129" i="1"/>
  <c r="C128" i="1"/>
  <c r="C126" i="1"/>
  <c r="C125" i="1"/>
  <c r="C124" i="1"/>
  <c r="C122" i="1"/>
  <c r="C121" i="1"/>
  <c r="C120" i="1"/>
  <c r="C119" i="1"/>
  <c r="C118" i="1"/>
  <c r="C117" i="1"/>
  <c r="C113" i="1"/>
  <c r="C112" i="1"/>
  <c r="C111" i="1"/>
  <c r="C110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88" i="1"/>
  <c r="C87" i="1"/>
  <c r="C86" i="1"/>
  <c r="C85" i="1"/>
  <c r="C84" i="1"/>
  <c r="C83" i="1"/>
  <c r="C82" i="1"/>
  <c r="C80" i="1"/>
  <c r="C79" i="1"/>
  <c r="C78" i="1"/>
  <c r="C77" i="1"/>
  <c r="C76" i="1"/>
  <c r="C75" i="1"/>
  <c r="C74" i="1"/>
  <c r="C70" i="1"/>
  <c r="C69" i="1"/>
  <c r="C68" i="1"/>
  <c r="C67" i="1"/>
  <c r="C65" i="1"/>
  <c r="C64" i="1"/>
  <c r="C63" i="1"/>
  <c r="C62" i="1"/>
  <c r="C61" i="1"/>
  <c r="C56" i="1"/>
  <c r="C55" i="1"/>
  <c r="C54" i="1"/>
  <c r="C53" i="1"/>
  <c r="C52" i="1"/>
  <c r="C51" i="1"/>
  <c r="C50" i="1"/>
  <c r="C47" i="1"/>
  <c r="C46" i="1"/>
  <c r="C45" i="1"/>
  <c r="C44" i="1"/>
  <c r="C43" i="1"/>
  <c r="C42" i="1"/>
  <c r="C39" i="1"/>
  <c r="C38" i="1"/>
  <c r="C37" i="1"/>
  <c r="C36" i="1"/>
  <c r="C33" i="1"/>
  <c r="C32" i="1"/>
  <c r="C31" i="1"/>
  <c r="C30" i="1"/>
  <c r="C29" i="1"/>
  <c r="C28" i="1"/>
  <c r="C27" i="1"/>
  <c r="C26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  <c r="B118" i="1"/>
  <c r="B155" i="1"/>
  <c r="B156" i="1"/>
  <c r="B157" i="1"/>
  <c r="B158" i="1"/>
  <c r="B159" i="1"/>
  <c r="B154" i="1"/>
  <c r="B149" i="1"/>
  <c r="B150" i="1"/>
  <c r="B151" i="1"/>
  <c r="B152" i="1"/>
  <c r="B148" i="1"/>
  <c r="B143" i="1"/>
  <c r="B144" i="1"/>
  <c r="B142" i="1"/>
  <c r="B138" i="1"/>
  <c r="B139" i="1"/>
  <c r="B140" i="1"/>
  <c r="B137" i="1"/>
  <c r="B129" i="1"/>
  <c r="B130" i="1"/>
  <c r="B131" i="1"/>
  <c r="B132" i="1"/>
  <c r="B133" i="1"/>
  <c r="B128" i="1"/>
  <c r="B125" i="1"/>
  <c r="B126" i="1"/>
  <c r="B124" i="1"/>
  <c r="B119" i="1"/>
  <c r="B120" i="1"/>
  <c r="B121" i="1"/>
  <c r="B122" i="1"/>
  <c r="B117" i="1"/>
  <c r="B110" i="1"/>
  <c r="B111" i="1"/>
  <c r="B112" i="1"/>
  <c r="B113" i="1"/>
  <c r="B109" i="1"/>
  <c r="B102" i="1"/>
  <c r="B103" i="1"/>
  <c r="B104" i="1"/>
  <c r="B105" i="1"/>
  <c r="B106" i="1"/>
  <c r="B107" i="1"/>
  <c r="B101" i="1"/>
  <c r="B93" i="1"/>
  <c r="B94" i="1"/>
  <c r="B95" i="1"/>
  <c r="B96" i="1"/>
  <c r="B97" i="1"/>
  <c r="B98" i="1"/>
  <c r="B99" i="1"/>
  <c r="B92" i="1"/>
  <c r="B83" i="1"/>
  <c r="B84" i="1"/>
  <c r="B85" i="1"/>
  <c r="B86" i="1"/>
  <c r="B87" i="1"/>
  <c r="B88" i="1"/>
  <c r="B82" i="1"/>
  <c r="B75" i="1"/>
  <c r="B76" i="1"/>
  <c r="B77" i="1"/>
  <c r="B78" i="1"/>
  <c r="B79" i="1"/>
  <c r="B80" i="1"/>
  <c r="B74" i="1"/>
  <c r="B68" i="1"/>
  <c r="B69" i="1"/>
  <c r="B70" i="1"/>
  <c r="B67" i="1"/>
  <c r="B61" i="1"/>
  <c r="B62" i="1"/>
  <c r="B63" i="1"/>
  <c r="B64" i="1"/>
  <c r="B65" i="1"/>
  <c r="B60" i="1"/>
  <c r="B50" i="1"/>
  <c r="B51" i="1"/>
  <c r="B52" i="1"/>
  <c r="B53" i="1"/>
  <c r="B54" i="1"/>
  <c r="B55" i="1"/>
  <c r="B56" i="1"/>
  <c r="B42" i="1"/>
  <c r="B43" i="1"/>
  <c r="B44" i="1"/>
  <c r="B45" i="1"/>
  <c r="B46" i="1"/>
  <c r="B47" i="1"/>
  <c r="B41" i="1"/>
  <c r="B36" i="1"/>
  <c r="B37" i="1"/>
  <c r="B38" i="1"/>
  <c r="B39" i="1"/>
  <c r="B35" i="1"/>
  <c r="B27" i="1"/>
  <c r="B28" i="1"/>
  <c r="B29" i="1"/>
  <c r="B30" i="1"/>
  <c r="B31" i="1"/>
  <c r="B32" i="1"/>
  <c r="B33" i="1"/>
  <c r="B26" i="1"/>
  <c r="B17" i="1"/>
  <c r="B18" i="1"/>
  <c r="B19" i="1"/>
  <c r="B20" i="1"/>
  <c r="B21" i="1"/>
  <c r="B22" i="1"/>
  <c r="B16" i="1"/>
  <c r="B7" i="1"/>
  <c r="B8" i="1"/>
  <c r="B9" i="1"/>
  <c r="B10" i="1"/>
  <c r="B11" i="1"/>
  <c r="B12" i="1"/>
  <c r="B13" i="1"/>
  <c r="B14" i="1"/>
  <c r="B6" i="1"/>
  <c r="E9" i="1"/>
  <c r="E12" i="1"/>
  <c r="E117" i="1"/>
  <c r="E120" i="1"/>
  <c r="E130" i="1"/>
  <c r="E133" i="1"/>
  <c r="E142" i="1"/>
  <c r="E148" i="1"/>
  <c r="E157" i="1"/>
  <c r="E158" i="1"/>
  <c r="E150" i="1"/>
  <c r="E126" i="1"/>
  <c r="E125" i="1"/>
  <c r="E122" i="1"/>
  <c r="E113" i="1"/>
  <c r="E112" i="1"/>
  <c r="E110" i="1"/>
  <c r="E102" i="1"/>
  <c r="E92" i="1"/>
  <c r="E88" i="1"/>
  <c r="E78" i="1"/>
  <c r="E68" i="1"/>
  <c r="E65" i="1"/>
  <c r="E62" i="1"/>
  <c r="E54" i="1"/>
  <c r="E52" i="1"/>
  <c r="E44" i="1"/>
  <c r="E42" i="1"/>
  <c r="E32" i="1"/>
  <c r="E30" i="1"/>
  <c r="E28" i="1"/>
  <c r="E18" i="1"/>
  <c r="E17" i="1"/>
  <c r="F160" i="1"/>
  <c r="AI160" i="1"/>
  <c r="AJ160" i="1"/>
  <c r="AK160" i="1"/>
  <c r="AM160" i="1"/>
  <c r="AN160" i="1"/>
  <c r="AO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EM160" i="1"/>
  <c r="EN160" i="1"/>
  <c r="EO160" i="1"/>
  <c r="EP160" i="1"/>
  <c r="EQ160" i="1"/>
  <c r="ER160" i="1"/>
  <c r="ES160" i="1"/>
  <c r="ET160" i="1"/>
  <c r="BW160" i="1"/>
  <c r="BX160" i="1"/>
  <c r="BY160" i="1"/>
  <c r="BZ160" i="1"/>
  <c r="K160" i="1"/>
  <c r="L160" i="1"/>
  <c r="M160" i="1"/>
  <c r="N160" i="1"/>
  <c r="O160" i="1"/>
  <c r="P160" i="1"/>
  <c r="Q160" i="1"/>
  <c r="CA160" i="1"/>
  <c r="CB160" i="1"/>
  <c r="CC160" i="1"/>
  <c r="CD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BS160" i="1"/>
  <c r="BT160" i="1"/>
  <c r="BU160" i="1"/>
  <c r="BV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I160" i="1"/>
  <c r="EJ160" i="1"/>
  <c r="EK160" i="1"/>
  <c r="EL160" i="1"/>
  <c r="EY160" i="1"/>
  <c r="EZ160" i="1"/>
  <c r="FA160" i="1"/>
  <c r="FB160" i="1"/>
  <c r="EU160" i="1"/>
  <c r="EV160" i="1"/>
  <c r="EW160" i="1"/>
  <c r="EX160" i="1"/>
  <c r="FC160" i="1"/>
  <c r="FD160" i="1"/>
  <c r="FE160" i="1"/>
  <c r="FF160" i="1"/>
  <c r="FG160" i="1"/>
  <c r="FH160" i="1"/>
  <c r="FI160" i="1"/>
  <c r="FJ160" i="1"/>
  <c r="FK160" i="1"/>
  <c r="FL160" i="1"/>
  <c r="FM160" i="1"/>
  <c r="FN160" i="1"/>
  <c r="FO160" i="1"/>
  <c r="FP160" i="1"/>
  <c r="FQ160" i="1"/>
  <c r="FR160" i="1"/>
  <c r="J7" i="1"/>
  <c r="J5" i="1" s="1"/>
  <c r="J4" i="1" s="1"/>
  <c r="J3" i="1" s="1"/>
  <c r="J160" i="1" s="1"/>
  <c r="H6" i="1"/>
  <c r="H5" i="1" s="1"/>
  <c r="H4" i="1" s="1"/>
  <c r="H3" i="1" s="1"/>
  <c r="E159" i="1"/>
  <c r="E156" i="1"/>
  <c r="E155" i="1"/>
  <c r="E152" i="1"/>
  <c r="E144" i="1"/>
  <c r="E143" i="1"/>
  <c r="E140" i="1"/>
  <c r="E132" i="1"/>
  <c r="E131" i="1"/>
  <c r="E129" i="1"/>
  <c r="E128" i="1"/>
  <c r="E121" i="1"/>
  <c r="E119" i="1"/>
  <c r="E118" i="1"/>
  <c r="E111" i="1"/>
  <c r="E109" i="1"/>
  <c r="E107" i="1"/>
  <c r="E106" i="1"/>
  <c r="E105" i="1"/>
  <c r="E104" i="1"/>
  <c r="E103" i="1"/>
  <c r="E99" i="1"/>
  <c r="E97" i="1"/>
  <c r="E96" i="1"/>
  <c r="E95" i="1"/>
  <c r="E94" i="1"/>
  <c r="E93" i="1"/>
  <c r="E87" i="1"/>
  <c r="E85" i="1"/>
  <c r="E84" i="1"/>
  <c r="E83" i="1"/>
  <c r="E82" i="1"/>
  <c r="E79" i="1"/>
  <c r="E75" i="1"/>
  <c r="E70" i="1"/>
  <c r="E69" i="1"/>
  <c r="E67" i="1"/>
  <c r="E63" i="1"/>
  <c r="E61" i="1"/>
  <c r="E60" i="1"/>
  <c r="E56" i="1"/>
  <c r="E55" i="1"/>
  <c r="E51" i="1"/>
  <c r="E49" i="1"/>
  <c r="E47" i="1"/>
  <c r="E46" i="1"/>
  <c r="E45" i="1"/>
  <c r="E43" i="1"/>
  <c r="E39" i="1"/>
  <c r="E37" i="1"/>
  <c r="E36" i="1"/>
  <c r="E35" i="1"/>
  <c r="E33" i="1"/>
  <c r="E31" i="1"/>
  <c r="E27" i="1"/>
  <c r="E22" i="1"/>
  <c r="E21" i="1"/>
  <c r="E19" i="1"/>
  <c r="E14" i="1"/>
  <c r="E13" i="1"/>
  <c r="E11" i="1"/>
  <c r="E10" i="1"/>
  <c r="H160" i="1" l="1"/>
  <c r="E123" i="1"/>
  <c r="B123" i="1"/>
  <c r="D123" i="1"/>
  <c r="C123" i="1"/>
  <c r="C81" i="1"/>
  <c r="E127" i="1"/>
  <c r="E141" i="1"/>
  <c r="E116" i="1"/>
  <c r="E108" i="1"/>
  <c r="E66" i="1"/>
  <c r="E59" i="1"/>
  <c r="AP160" i="1"/>
  <c r="B141" i="1"/>
  <c r="B40" i="1"/>
  <c r="B73" i="1"/>
  <c r="B136" i="1"/>
  <c r="B153" i="1"/>
  <c r="B108" i="1"/>
  <c r="B59" i="1"/>
  <c r="B91" i="1"/>
  <c r="B15" i="1"/>
  <c r="B5" i="1"/>
  <c r="B34" i="1"/>
  <c r="B48" i="1"/>
  <c r="B127" i="1"/>
  <c r="B81" i="1"/>
  <c r="B147" i="1"/>
  <c r="B66" i="1"/>
  <c r="B25" i="1"/>
  <c r="B100" i="1"/>
  <c r="B116" i="1"/>
  <c r="D18" i="1"/>
  <c r="D15" i="1" s="1"/>
  <c r="D6" i="1"/>
  <c r="D5" i="1" s="1"/>
  <c r="D116" i="1"/>
  <c r="D141" i="1"/>
  <c r="C116" i="1"/>
  <c r="D108" i="1"/>
  <c r="D147" i="1"/>
  <c r="D25" i="1"/>
  <c r="D100" i="1"/>
  <c r="D40" i="1"/>
  <c r="D73" i="1"/>
  <c r="D91" i="1"/>
  <c r="D136" i="1"/>
  <c r="D153" i="1"/>
  <c r="C5" i="1"/>
  <c r="C34" i="1"/>
  <c r="D59" i="1"/>
  <c r="D48" i="1"/>
  <c r="C100" i="1"/>
  <c r="D81" i="1"/>
  <c r="D34" i="1"/>
  <c r="D66" i="1"/>
  <c r="D127" i="1"/>
  <c r="C40" i="1"/>
  <c r="C73" i="1"/>
  <c r="C15" i="1"/>
  <c r="C91" i="1"/>
  <c r="C136" i="1"/>
  <c r="C153" i="1"/>
  <c r="C59" i="1"/>
  <c r="C108" i="1"/>
  <c r="C48" i="1"/>
  <c r="C141" i="1"/>
  <c r="C66" i="1"/>
  <c r="C127" i="1"/>
  <c r="C25" i="1"/>
  <c r="C147" i="1"/>
  <c r="E7" i="1"/>
  <c r="E154" i="1"/>
  <c r="E153" i="1" s="1"/>
  <c r="E139" i="1"/>
  <c r="E151" i="1"/>
  <c r="EH160" i="1"/>
  <c r="E138" i="1"/>
  <c r="EG160" i="1"/>
  <c r="E53" i="1"/>
  <c r="E149" i="1"/>
  <c r="E77" i="1"/>
  <c r="E20" i="1"/>
  <c r="E15" i="1" s="1"/>
  <c r="E8" i="1"/>
  <c r="E80" i="1"/>
  <c r="E137" i="1"/>
  <c r="E29" i="1"/>
  <c r="E101" i="1"/>
  <c r="E100" i="1" s="1"/>
  <c r="E41" i="1"/>
  <c r="E40" i="1" s="1"/>
  <c r="E98" i="1"/>
  <c r="E91" i="1" s="1"/>
  <c r="E50" i="1"/>
  <c r="EF160" i="1"/>
  <c r="EF162" i="1" s="1"/>
  <c r="E86" i="1"/>
  <c r="E81" i="1" s="1"/>
  <c r="E38" i="1"/>
  <c r="E34" i="1" s="1"/>
  <c r="E74" i="1"/>
  <c r="E26" i="1"/>
  <c r="E76" i="1"/>
  <c r="E90" i="1" l="1"/>
  <c r="E89" i="1" s="1"/>
  <c r="E147" i="1"/>
  <c r="E146" i="1" s="1"/>
  <c r="E145" i="1" s="1"/>
  <c r="E136" i="1"/>
  <c r="E135" i="1" s="1"/>
  <c r="E134" i="1" s="1"/>
  <c r="E115" i="1"/>
  <c r="E114" i="1" s="1"/>
  <c r="E73" i="1"/>
  <c r="E72" i="1" s="1"/>
  <c r="E71" i="1" s="1"/>
  <c r="E5" i="1"/>
  <c r="E4" i="1" s="1"/>
  <c r="E3" i="1" s="1"/>
  <c r="E25" i="1"/>
  <c r="E48" i="1"/>
  <c r="E58" i="1"/>
  <c r="E57" i="1" s="1"/>
  <c r="B72" i="1"/>
  <c r="B71" i="1" s="1"/>
  <c r="B135" i="1"/>
  <c r="B134" i="1" s="1"/>
  <c r="D72" i="1"/>
  <c r="D71" i="1" s="1"/>
  <c r="C72" i="1"/>
  <c r="C71" i="1" s="1"/>
  <c r="C58" i="1"/>
  <c r="C57" i="1" s="1"/>
  <c r="D58" i="1"/>
  <c r="D57" i="1" s="1"/>
  <c r="B146" i="1"/>
  <c r="B145" i="1" s="1"/>
  <c r="C135" i="1"/>
  <c r="C134" i="1" s="1"/>
  <c r="C115" i="1"/>
  <c r="C114" i="1" s="1"/>
  <c r="C90" i="1"/>
  <c r="C89" i="1" s="1"/>
  <c r="D135" i="1"/>
  <c r="D134" i="1" s="1"/>
  <c r="D4" i="1"/>
  <c r="D3" i="1" s="1"/>
  <c r="B4" i="1"/>
  <c r="B3" i="1" s="1"/>
  <c r="C146" i="1"/>
  <c r="C145" i="1" s="1"/>
  <c r="C4" i="1"/>
  <c r="C3" i="1" s="1"/>
  <c r="C24" i="1"/>
  <c r="C23" i="1" s="1"/>
  <c r="D115" i="1"/>
  <c r="D114" i="1" s="1"/>
  <c r="D90" i="1"/>
  <c r="D89" i="1" s="1"/>
  <c r="B115" i="1"/>
  <c r="B114" i="1" s="1"/>
  <c r="B24" i="1"/>
  <c r="B23" i="1" s="1"/>
  <c r="D24" i="1"/>
  <c r="D23" i="1" s="1"/>
  <c r="B90" i="1"/>
  <c r="B89" i="1" s="1"/>
  <c r="D146" i="1"/>
  <c r="D145" i="1" s="1"/>
  <c r="B58" i="1"/>
  <c r="B57" i="1" s="1"/>
  <c r="E24" i="1" l="1"/>
  <c r="E23" i="1" s="1"/>
  <c r="E160" i="1" s="1"/>
  <c r="B160" i="1"/>
  <c r="C160" i="1"/>
  <c r="D160" i="1"/>
</calcChain>
</file>

<file path=xl/sharedStrings.xml><?xml version="1.0" encoding="utf-8"?>
<sst xmlns="http://schemas.openxmlformats.org/spreadsheetml/2006/main" count="374" uniqueCount="206">
  <si>
    <t>CONCEPTO 
(2)</t>
  </si>
  <si>
    <t xml:space="preserve">TOTAL RECURSOS
</t>
  </si>
  <si>
    <t>200 - Sobretasa Ambiental (Recursos de la Vigencia)</t>
  </si>
  <si>
    <t>221 - 'TSE-CHEC  (Recursos de la Vigencia)</t>
  </si>
  <si>
    <t>222 - 'TSE ISAGEN (Miel 1)  (Recursos de la Vigencia)</t>
  </si>
  <si>
    <t>224 -'TSE ISAGEN (Guarinó) (Recursos de la Vigencia)</t>
  </si>
  <si>
    <t>225 - 'TSE ISAGEN (río Manso) (Recursos de la Vigencia)</t>
  </si>
  <si>
    <t>226 - 'TSE- Aportes PCH- Morro Azul (Recursos de la Vigencia)</t>
  </si>
  <si>
    <t>227 - 'TSE El Edén (Recursos de la Vigencia)</t>
  </si>
  <si>
    <t>271-Tasa Retributiva (Recursos de la Vigencia)</t>
  </si>
  <si>
    <t>272 -Tasa por uso del agua (Recursos de la Vigencia)</t>
  </si>
  <si>
    <t>273 - 'Tasa Aprovechamiento Forestal Maderable (Recursos de la Vigencia)</t>
  </si>
  <si>
    <t>274 - 'Tasa caza fauna silvestre (Recursos de la Vigencia)</t>
  </si>
  <si>
    <t>281 - 'Derechos Administrativos (Recursos de la Vigencia)</t>
  </si>
  <si>
    <t>291 - 'Multas y Sanciones  (Recursos de la Vigencia)</t>
  </si>
  <si>
    <t>303 - 'Rendimientos Financieros (Recursos de la Vigencia)</t>
  </si>
  <si>
    <t>RF-Sobretasa Ambiental, Derechos Administrativos, Multas  (Recursos de la Vigencia)</t>
  </si>
  <si>
    <t>307 - 'Donaciones -Isagén 33 -662/2021  (Recursos de la Vigencia)</t>
  </si>
  <si>
    <t>320 - 'Sobretasa/Porcentaje Ambiental (Recursos del Balance)</t>
  </si>
  <si>
    <t>355 - 'Cancelación Reservas (Tasa Retributiva)  (Recursos de la Vigencia)</t>
  </si>
  <si>
    <t>223 - 'TSE-Termodorada (Recursos de la Vigencia)</t>
  </si>
  <si>
    <t>321 - 'Sobretasa Ambiental Manizales (Recursos del Balance)</t>
  </si>
  <si>
    <t>322 - 'TSE Isagén Miel (Recursos del Balance)</t>
  </si>
  <si>
    <t>323 - ' TSE Isagén Guarinó (Recursos del Balance)</t>
  </si>
  <si>
    <t>324 - 'TSE Isagén Riomanso (Recursos del Balance )</t>
  </si>
  <si>
    <t>325 - 'TSE Chec (Recursos del Balance )</t>
  </si>
  <si>
    <t>326 - 'Termodorada (Recursos del Balance)</t>
  </si>
  <si>
    <t>328 - 'El Edén (Recursos del Balance)</t>
  </si>
  <si>
    <t>329 - 'Tasa Retributiva (Recursos del Balance)</t>
  </si>
  <si>
    <t>330 - 'Tasa por Uso de Agua ('Recursos del Balance)</t>
  </si>
  <si>
    <t>331 - 'Tasa Aprovechamiento Forestal (Recursos del Balance)</t>
  </si>
  <si>
    <t>332 - 'Taza Caza Fauna Silvestre (Recursos del Balance)</t>
  </si>
  <si>
    <t>333 - 'Derechos Administrativos (Recursos del Balance )</t>
  </si>
  <si>
    <t>334 - 'Multas y Sanciones (Recursos del Balance)</t>
  </si>
  <si>
    <t>335 - 'Rendimientos Financieros (Recursos del Balance)</t>
  </si>
  <si>
    <t>336 - 'Reintegros y otros recursos no apropiados (Recursos del Balance)</t>
  </si>
  <si>
    <t>340 -'Cancelación de Reservas (Sobretasa/Porcentaje Ambiental)  (Recursos de la Vigencia)</t>
  </si>
  <si>
    <t>343 - 'Cancelación Reserva (TSE - Isagen Miel)  (Recursos de la Vigencia)</t>
  </si>
  <si>
    <t>344 - 'CI 153-2020 GOBERNACIÓN- Agenda Minero Ambiental (Recursos del Balance)</t>
  </si>
  <si>
    <t>353 - 'Otros Ingresos de Tesorería(Recursos Propios) (Recursos del Balance)</t>
  </si>
  <si>
    <t>414 - 'Convenio 063-2022 Municipio de Viterbo/Departamento de Caldas (Rentas Contractuales)</t>
  </si>
  <si>
    <t>416 - 'CI-119-2022 Municipio La Dorada (Rentas Contractuales)</t>
  </si>
  <si>
    <t>417 - 'C. I. No. 230628-1078 Municipio de manizales - Corpocaldas (Rentas Contractuales)</t>
  </si>
  <si>
    <t>418  - 'Convenio 092-2023 Municipio de Supía (Rentas Contractuales)</t>
  </si>
  <si>
    <t>PRESUPUESTADO</t>
  </si>
  <si>
    <t>COMPROMETIDO</t>
  </si>
  <si>
    <t>OBLIGACIONES</t>
  </si>
  <si>
    <t xml:space="preserve">PAGOS </t>
  </si>
  <si>
    <t>PAGOS</t>
  </si>
  <si>
    <t>PROGRAMA CONSERVACIÓN DE LA BIODIVERSIDAD Y SUS SERVICIOS ECOSISTÉMICOS</t>
  </si>
  <si>
    <t>SUBPROGRAMA I CONSERVACIÓN Y USO SOSTENIBLE DE LA BIODIVERSIDAD Y SUS SERVICIOS ECOSISTÉMICOS</t>
  </si>
  <si>
    <t>Proyecto 1:  Acciones  para la conservación de la biodiversidad y sus servicios ecosistémicos</t>
  </si>
  <si>
    <t>Gastos operativos (Proyecto 1)</t>
  </si>
  <si>
    <t>Acciones de conservación y manejo en la estructura ecológica y otras áreas complementarias del departamento</t>
  </si>
  <si>
    <t>Asesorías y seguimiento a las acciones para la conservación de la biodiversidad y servicios ecosistémicos.</t>
  </si>
  <si>
    <t>Acciones de conservación y manejo en especies de fauna y flora</t>
  </si>
  <si>
    <t>Acciones de biodiversidad urbana en los municipios del departamento, implementadas.</t>
  </si>
  <si>
    <t>Acciones de conservación y manejo en la estructura ecológica y otras áreas complementarias de los territorios indígenas</t>
  </si>
  <si>
    <t>Acciones de conservación y manejo en especies de fauna y flora en territorios indígenas</t>
  </si>
  <si>
    <t>Caracterización y monitoreo de las estrategias complementarias de conservación</t>
  </si>
  <si>
    <t>Monitoreo y análisis de efectividad de las medidas implementadas para la gestión de la biodiversidad y sus servicios ecosistémicos, en áreas protegidas de acuerdo a priorización.</t>
  </si>
  <si>
    <t>Proyecto 2:  Uso y manejo de la biodiversidad y sus servicios ecosistémicos</t>
  </si>
  <si>
    <t>Gastos operativos (Proyecto 2)</t>
  </si>
  <si>
    <t>Especies focales y generadoras de conflictos, con acciones de control y manejo</t>
  </si>
  <si>
    <t>Iniciativas apoyadas para el uso sostenible de la biodiversidad y sus servicios ecosistémicos</t>
  </si>
  <si>
    <t>Iniciativas apoyadas para el uso sostenible de la biodiversidad y sus servicios ecosistémicos en territorios indígenas</t>
  </si>
  <si>
    <t>Especies focales y generadoras de conflictos, con acciones de control y manejo en territorios indígenas</t>
  </si>
  <si>
    <t>Herramientas económicas y no económicas que incentiven la conservación de la biodiversidad y los servicios ecosistémicos</t>
  </si>
  <si>
    <t>Apoyo y acompañamiento en la ejecución de iniciativas que promuevan el uso sostenible de la biodiversidad y sus servicios ecosistémicos con las comunidades afrocolombianas de Caldas</t>
  </si>
  <si>
    <t>SUBPROGRAMA II SECTORES AMBIENTALMENTE SOSTENIBLES</t>
  </si>
  <si>
    <t>Proyecto 3:  Estrategias  para corresponsabilidad  ambiental sectorial</t>
  </si>
  <si>
    <t>Gastos operativos (Proyecto 3)</t>
  </si>
  <si>
    <t>Acuerdos sectoriales activos y operando</t>
  </si>
  <si>
    <t>Alianzas para la producción sostenible generadas e implementadas</t>
  </si>
  <si>
    <t>Empresas que implementan acciones de prevención, corrección, mitigación y compensación de acuerdo con la valoración de los costos ambientales</t>
  </si>
  <si>
    <t>Acompañamiento y apoyo a los municipios en la actualización e implementación de los PGIRS</t>
  </si>
  <si>
    <t>Incremento en el aprovechamiento de residuos sólidos en el departamento</t>
  </si>
  <si>
    <t>Apoyo y acompañamiento en la implementación de iniciativas de manejo de residuos sólidos en territorios indígenas</t>
  </si>
  <si>
    <t>Sectores económicos implementan estrategias generadas para el aprovechamiento, tratamiento o manejo y disposición final de residuos</t>
  </si>
  <si>
    <t>Proyecto 4:  Negocios verdes como estratégia de desarrollo</t>
  </si>
  <si>
    <t>Gastos operativos (Proyecto 4)</t>
  </si>
  <si>
    <t>Promoción de la estrategia nacional de negocios verdes establecidos en el departamento de Caldas</t>
  </si>
  <si>
    <t>Fortalecimiento de los negocios verdes verificados en el departamento de Caldas</t>
  </si>
  <si>
    <t>Nuevos negocios verdes establecidos en territorios indígenas</t>
  </si>
  <si>
    <t>Fortalecimiento de los negocios verdes verificados en territorios indígenas</t>
  </si>
  <si>
    <t>Proyecto 5:  Prácticas para mejorar el desempeño ambiental sectorial</t>
  </si>
  <si>
    <t>Gastos operativos (Proyecto 5)</t>
  </si>
  <si>
    <t>Acciones de prevención y control de niveles de contaminación del aire en centros poblados</t>
  </si>
  <si>
    <t>Operativos de control de fuentes móviles ejecutados</t>
  </si>
  <si>
    <t>Empresas con acciones de reconversión tecnológica y/o productiva implementadas</t>
  </si>
  <si>
    <t>Instrumentos regionales que incentiven el desempeño ambiental sectorial diseñados e implementados</t>
  </si>
  <si>
    <t>Empresas de la región con incentivos tributarios aplicados para la conservación o cambios hacia tecnologías limpias.</t>
  </si>
  <si>
    <t>Reducción de los niveles de ruido ambiental en los municipios priorizados del departamento.</t>
  </si>
  <si>
    <t>Proyecto 6:  Administración de la biodiversidad y sus servicios ecosistémicos</t>
  </si>
  <si>
    <t>Gastos operativos (Proyecto 6)</t>
  </si>
  <si>
    <t>Expedientes de trámites ambientales de la vigencia resueltos</t>
  </si>
  <si>
    <t>Pasivos de expedientes de trámites ambientales resueltos</t>
  </si>
  <si>
    <t>Procesos sancionatorios con actuación</t>
  </si>
  <si>
    <t>Formalización minera y evaluación de legalización de solicitudes mineras</t>
  </si>
  <si>
    <t>Plan de seguimiento a instrumentos de comando y control para la administración de la biodiversidad y sus servicios ecosistémicos</t>
  </si>
  <si>
    <t>Operativos de control seguimiento y vigilancia de la biodiversidad</t>
  </si>
  <si>
    <t>Implementación de estrategias que promueven la legalidad en el uso y aprovechamiento de la biodiversidad y sus servicios ecosistémicos en territorios indígenas</t>
  </si>
  <si>
    <t>PROGRAMA GESTIÓN DEL CAMBIO CLIMÁTICO PARA UN DESARROLLO BAJO EN CARBONO Y RESILIENTE AL CLIMA</t>
  </si>
  <si>
    <t>SUBPROGRAMA III GESTIÓN DE RIESGOS AMBIENTALES Y CAMBIO CLIMÁTICO</t>
  </si>
  <si>
    <t>Proyecto 7:  Reduccion de riesgos ambientales y recuperación ambiental</t>
  </si>
  <si>
    <t>Gastos operativos (Proyecto 7)</t>
  </si>
  <si>
    <t>Portafolio de medidas de reducción de riesgos ambientales para el departamento de Caldas</t>
  </si>
  <si>
    <t>Proyectos de reducción de riesgos ambientales basados en ecosistemas y/o en las dinámicas de la naturaleza</t>
  </si>
  <si>
    <t>Construcción de obras de estabilización, protección y control en laderas y cauces</t>
  </si>
  <si>
    <t>Medidas de remediación y recuperación ambiental desarrolladas en ecosistemas afectados por emergencias</t>
  </si>
  <si>
    <t>Proyectos de reducción de riesgos ambientales basados en ecosistemas y/o en las dinámicas de la naturaleza en territorios indígenas</t>
  </si>
  <si>
    <t>Proyecto 8:  Acciones de adaptacion y mitigacion al cambio climático</t>
  </si>
  <si>
    <t>Gastos operativos (Proyecto 8)</t>
  </si>
  <si>
    <t>Implementación y seguimiento de acciones climáticas asociadas al PIGCC en los municipios del departamento de Caldas</t>
  </si>
  <si>
    <t>Programas socio - ambientales para la gestión del riesgo consolidados</t>
  </si>
  <si>
    <t>Análisis de los efectos de la variabilidad y el cambio climático en el departamento, generando insumos para la toma de decisiones</t>
  </si>
  <si>
    <t>PROGRAMA GESTIÓN INTEGRAL DEL RECURSO HÍDRICO</t>
  </si>
  <si>
    <t>SUBPROGRAMA IV GESTIÓN INTEGRAL DEL RECURSO HIDRICO</t>
  </si>
  <si>
    <t>Proyecto 9: Gobernanza del Agua</t>
  </si>
  <si>
    <t>Gastos operativos (Proyecto 9)</t>
  </si>
  <si>
    <t>Plataformas colaborativas conformadas para la articulación de las inversiones y acciones públicas y privadas alrededor de las cuencas hidrográficas</t>
  </si>
  <si>
    <t>Realizar caracterizaciones biofísicas en áreas abastecedoras de comunidades indígenas.</t>
  </si>
  <si>
    <t>Instrumentos priorizados de administración y planificación del recurso hídrico formulados, actualizados, acompañados y adoptados</t>
  </si>
  <si>
    <t>Fortalecimiento de programas y estrategias de educación ambiental en los POMCAS</t>
  </si>
  <si>
    <t>Conformación de los Consejos de Cuenca</t>
  </si>
  <si>
    <t>Empoderamiento de los Consejos de Cuenca POMCA</t>
  </si>
  <si>
    <t>Proyecto 10:  Uso y manejo del recurso Hidrico</t>
  </si>
  <si>
    <t>Gastos operativos (Proyecto 10)</t>
  </si>
  <si>
    <t>Acciones implementadas para la reducción de la contaminación de las fuentes hídricas en áreas urbanas del departamento de Caldas</t>
  </si>
  <si>
    <t>Acciones implementadas para la reducción de la contaminación de las fuentes hídricas en área rural del departamento de Caldas</t>
  </si>
  <si>
    <t>Implementar obras para el tratamiento y la reducción de la contaminación en fuentes hídricas en territorios indígenas</t>
  </si>
  <si>
    <t>Obras para el abastecimiento hídrico en territorios indigenas (bocatomas, reservorios, pozos y otros), construidas</t>
  </si>
  <si>
    <t>Acciones para el control y manejo de la contaminación comunidades afrocolombianas de Caldas</t>
  </si>
  <si>
    <t>Obras para el abastecimiento hídrico (bocatomas, reservorios, pozos y otros), con las comunidades afrocolombianas de Caldas.</t>
  </si>
  <si>
    <t>PROGRAMA EDUCACIÓN AMBIENTAL</t>
  </si>
  <si>
    <t>SUBPROGRAMA V GOBERNANZA PARA LA GESTIÓN AMBIENTAL</t>
  </si>
  <si>
    <t>Proyecto 11: Educación para el conocimiento y la apropiación del patrimonio natural</t>
  </si>
  <si>
    <t>Gastos operativos (Proyecto 11)</t>
  </si>
  <si>
    <t>Comités Técnicos Interinstitucionales de Educación Ambiental -CIDEA- (Departamental y Municipales), acompañados</t>
  </si>
  <si>
    <t>Procesos educativos ambientales incorporados en la vida académica e institucional</t>
  </si>
  <si>
    <t>Alianzas con grupos empresariales para incorporar la dimensión ambiental en sus programas de formación y sensibilización de buenas prácticas productivas</t>
  </si>
  <si>
    <t>Estrategias de educación ambiental para el abordaje de las necesidades ambientales del territorio</t>
  </si>
  <si>
    <t>Diseño e implementación de estrategias de educación ambiental para el abordaje de las necesidades ambientales de los territorios indígenas que involucre los conocimientos ancestrales de las comunidades indígenas de Caldas</t>
  </si>
  <si>
    <t>Comunidad e instituciones educativas acompañadas para el desarrollo de PRAE y PROCEDA en territorios de comunidades indígenas</t>
  </si>
  <si>
    <t>Comunidad e instituciones educativas acompañadas para el desarrollo de PRAE y PROCEDA con enfoque diferencial étnico y soportados en pilares de etnoeducación ambiental afrocolombiana para Caldas.</t>
  </si>
  <si>
    <t>Proyecto 12: Participación activa para la incidencia en la gestión ambiental</t>
  </si>
  <si>
    <t>Gastos operativos (Proyecto 12)</t>
  </si>
  <si>
    <t>Apoyo y fortalecimiento a las instancias institucionales de participación para la gestión ambiental territorial</t>
  </si>
  <si>
    <t>Apoyo y fortalecimiento a las instancias de participación de la sociedad civil para la gestión ambiental territorial.</t>
  </si>
  <si>
    <t>Estrategias para garantizar la participación ciudadana en la gestión ambiental y el control social</t>
  </si>
  <si>
    <t>Estrategias de participación para la transformación de conflictos ambientales diseñadas y en ejecución</t>
  </si>
  <si>
    <t>Procesos de participación en territorios indígenas para la transformación de conflictos ambientales</t>
  </si>
  <si>
    <t>Estrategia conjunta de resolución de conflictos, construcción de confianza y comunicación efectiva entre las instancias de autoridad de las poblaciones afrocolombianas de Caldas y la corporación</t>
  </si>
  <si>
    <t>Proyecto 13: Comunicación para la acción ambiental colaborativa</t>
  </si>
  <si>
    <t>Gastos operativos (Proyecto 13)</t>
  </si>
  <si>
    <t>Estrategias de comunicación para la apropiación del patrimonio natural implementadas</t>
  </si>
  <si>
    <t>Estrategias de comunicación ambiental soportadas en TIC</t>
  </si>
  <si>
    <t>Estrategias de comunicación organizacional y de relacionamiento</t>
  </si>
  <si>
    <t>Estrategias de información y comunicación para la difusión de la gestión ambiental</t>
  </si>
  <si>
    <t>PROGRAMA ORDENAMIENTO AMBIENTAL TERRITORIAL</t>
  </si>
  <si>
    <t>SUBPROGRAMA VI PLANIFICACION Y ORDENAMIENTO AMBIENTAL TERRITORIAL</t>
  </si>
  <si>
    <t>Proyecto14: Formulación y actualización de instrumentos de planificación ambiental, sectorial y ordenamiento territorial</t>
  </si>
  <si>
    <t>Gastos operativos (Proyecto 14)</t>
  </si>
  <si>
    <t>Instrumentos priorizados de administración y planificación ambiental formulados, actualizados, acompañados y adoptados</t>
  </si>
  <si>
    <t>Determinantes ambientales para el ordenamiento territorial actualizadas y adoptadas</t>
  </si>
  <si>
    <t>Áreas protegidas establecidas y reglamentadas</t>
  </si>
  <si>
    <t>Apoyo y fortalecimiento a las instancias de participación para la gestión ambiental contenidas en los instrumentos de planificación afrocolombianos en Caldas (agenda ambiental) en articulación con sus Planes de Etnodesarrollo.</t>
  </si>
  <si>
    <t>Estrategia de seguimiento, monitoreo y evaluación de los instrumentos de planificación concertados con las comunidades afrocolombianas de Caldas.</t>
  </si>
  <si>
    <t>Proyecto 15: Incorporación de los instrumentos de planificación ambiental</t>
  </si>
  <si>
    <t>Gastos operativos (Proyecto 15)</t>
  </si>
  <si>
    <t>Entidades territoriales acompañadas en la incorporación de las determinantes ambientales e instrumentos de administración y planificación ambiental</t>
  </si>
  <si>
    <t>Incorporación de la dimensión ambiental en los instrumentos de planificación y gestión sectorial</t>
  </si>
  <si>
    <t>Proyecto 16:Gestión del conocimiento de riesgos ambientales y el cambio climático</t>
  </si>
  <si>
    <t>Gastos operativos (Proyecto 16)</t>
  </si>
  <si>
    <t>Las obras tipo diseñadas por Corpocaldas para la mitigación del riesgo, son monitoreadas y evaluadas para fortalecer la base de conocimiento</t>
  </si>
  <si>
    <t>Estudio en zonas identificadas de riesgo, terminados</t>
  </si>
  <si>
    <t>Análisis de la información generada por las redes de monitoreo, para la valoración de riesgos ambientales</t>
  </si>
  <si>
    <t>Evaluaciones integrales de amenaza, vulnerabilidad y/o riesgos ambientales, sobre las áreas priorizadas</t>
  </si>
  <si>
    <t>Ruta de respuesta ambiental construida, implementada, con seguimiento y evaluación</t>
  </si>
  <si>
    <t>PROGRAMA FORTALECIMIENTO DE LA GESTIÓN Y DIRECCIÓN DEL SECTOR AMBIENTE Y DESARROLLO SOSTENIBLE</t>
  </si>
  <si>
    <t>SUBPROGRAMA VII FORTALECIMIENTO INSTITUCIONAL</t>
  </si>
  <si>
    <t>Proyecto 17: Modernización Institucional</t>
  </si>
  <si>
    <t>Gastos operativos (Proyecto 17)</t>
  </si>
  <si>
    <t>Fortalecimiento de la infraestructura administrativa para la gestión ambiental</t>
  </si>
  <si>
    <t>Fortalecimiento de la infraestructura física para la gestión ambiental</t>
  </si>
  <si>
    <t>Fortalecimiento de la infraestructura tecnológica para la gestión ambiental</t>
  </si>
  <si>
    <t>Proyecto 18: Fortalecimiento financiero y económico para la gestión ambiental</t>
  </si>
  <si>
    <t>Gastos operativos (Proyecto 18)</t>
  </si>
  <si>
    <t>Instrumentos económicos y financieros con proyectos implementados</t>
  </si>
  <si>
    <t>Incremento del recaudo en los instrumentos económicos y financieros</t>
  </si>
  <si>
    <t>PROGRAMA GESTIÓN DE LA INFORMACIÓN Y EL CONOCIMIENTO AMBIENTAL</t>
  </si>
  <si>
    <t>SUBPROGRAMA VIII CONOCIMIENTO PARA LA GESTIÓN AMBIENTAL</t>
  </si>
  <si>
    <t>Proyecto 19: Gestión del conocimiento en biodiversidad y sus servicios ecosistémicos</t>
  </si>
  <si>
    <t>Gastos operativos (Proyecto19)</t>
  </si>
  <si>
    <t>Sistema de seguimiento y evaluación de la gestión ambiental regional diseñado e implementado</t>
  </si>
  <si>
    <t>Estudios y/o investigaciones desarrolladas referentes al conocimiento, valoración y aprovechamiento de la biodiversidad y los servicios ecosistémicos</t>
  </si>
  <si>
    <t>Caracterización de la degradación de suelos del departamento de Caldas, en cumplimiento a la política para la gestión sostenible del suelo</t>
  </si>
  <si>
    <t>Desarrollar estudios y/o investigaciones dirigidas al conocimiento, valoración y aprovechamiento de la biodiversidad y sus servicios ecosistémicos en los territorios indígenas de Caldas</t>
  </si>
  <si>
    <t>Proyecto 20: Gestión del conocimiento e innovación ambiental</t>
  </si>
  <si>
    <t>Gastos operativos (Proyecto 20)</t>
  </si>
  <si>
    <t>Iniciativas de Ciencia, Tecnología e Innovación (CTI) articuladas con las necesidades ambientales propias de la región</t>
  </si>
  <si>
    <t>Red interinstitucional para la gestión del conocimiento ambiental conformada y en operación</t>
  </si>
  <si>
    <t>Sistema de información ambiental dinámico y articulado a la gestión territorial</t>
  </si>
  <si>
    <t>Redes de monitoreo funcionando</t>
  </si>
  <si>
    <t>Red departamental de apoyo comunitario y sectorial, que articula las redes para el conocimiento y monitoreo de la biodiversidad, reducción de riesgos ambientales y para el desarrollo de acciones climáticas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</si>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</sst>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\$#,##0.00_-"/>
  </numFmts>
  <fonts count="4">
    <font>
      <sz val="11"/>
      <color rgb="FF000000"/>
      <name val="Calibri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9D3"/>
        <bgColor rgb="FF000000"/>
      </patternFill>
    </fill>
    <fill>
      <patternFill patternType="solid">
        <fgColor rgb="FFB9F9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0" xfId="0" applyNumberFormat="1" applyFont="1"/>
    <xf numFmtId="0" fontId="2" fillId="4" borderId="0" xfId="0" applyFont="1" applyFill="1"/>
    <xf numFmtId="43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5" borderId="0" xfId="0" applyFont="1" applyFill="1"/>
    <xf numFmtId="164" fontId="2" fillId="2" borderId="1" xfId="0" applyNumberFormat="1" applyFont="1" applyFill="1" applyBorder="1"/>
    <xf numFmtId="0" fontId="2" fillId="6" borderId="1" xfId="0" applyFont="1" applyFill="1" applyBorder="1"/>
    <xf numFmtId="164" fontId="2" fillId="5" borderId="1" xfId="0" applyNumberFormat="1" applyFont="1" applyFill="1" applyBorder="1"/>
    <xf numFmtId="164" fontId="2" fillId="8" borderId="1" xfId="0" applyNumberFormat="1" applyFont="1" applyFill="1" applyBorder="1"/>
    <xf numFmtId="0" fontId="2" fillId="8" borderId="0" xfId="0" applyFont="1" applyFill="1"/>
    <xf numFmtId="0" fontId="1" fillId="7" borderId="1" xfId="0" applyFont="1" applyFill="1" applyBorder="1" applyAlignment="1">
      <alignment vertical="center"/>
    </xf>
    <xf numFmtId="164" fontId="2" fillId="9" borderId="1" xfId="0" applyNumberFormat="1" applyFont="1" applyFill="1" applyBorder="1"/>
    <xf numFmtId="0" fontId="2" fillId="10" borderId="1" xfId="0" applyFont="1" applyFill="1" applyBorder="1"/>
    <xf numFmtId="164" fontId="2" fillId="11" borderId="1" xfId="0" applyNumberFormat="1" applyFont="1" applyFill="1" applyBorder="1"/>
    <xf numFmtId="164" fontId="2" fillId="12" borderId="1" xfId="0" applyNumberFormat="1" applyFont="1" applyFill="1" applyBorder="1"/>
    <xf numFmtId="164" fontId="2" fillId="13" borderId="1" xfId="0" applyNumberFormat="1" applyFont="1" applyFill="1" applyBorder="1"/>
    <xf numFmtId="49" fontId="1" fillId="4" borderId="2" xfId="0" quotePrefix="1" applyNumberFormat="1" applyFont="1" applyFill="1" applyBorder="1" applyAlignment="1">
      <alignment horizontal="center" vertical="center" wrapText="1"/>
    </xf>
    <xf numFmtId="49" fontId="1" fillId="4" borderId="3" xfId="0" quotePrefix="1" applyNumberFormat="1" applyFont="1" applyFill="1" applyBorder="1" applyAlignment="1">
      <alignment horizontal="center" vertical="center" wrapText="1"/>
    </xf>
    <xf numFmtId="49" fontId="1" fillId="4" borderId="4" xfId="0" quotePrefix="1" applyNumberFormat="1" applyFont="1" applyFill="1" applyBorder="1" applyAlignment="1">
      <alignment horizontal="center" vertical="center" wrapText="1"/>
    </xf>
    <xf numFmtId="49" fontId="1" fillId="4" borderId="1" xfId="0" quotePrefix="1" applyNumberFormat="1" applyFont="1" applyFill="1" applyBorder="1" applyAlignment="1">
      <alignment horizontal="center" vertical="center" wrapText="1"/>
    </xf>
    <xf numFmtId="49" fontId="1" fillId="3" borderId="1" xfId="0" quotePrefix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/>
    <xf numFmtId="0" fontId="2" fillId="1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/>
  <colors>
    <mruColors>
      <color rgb="FFB9F9D3"/>
      <color rgb="FFCDEDC5"/>
      <color rgb="FFDDE3CF"/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62"/>
  <sheetViews>
    <sheetView tabSelected="1" zoomScale="75" workbookViewId="0">
      <pane xSplit="5" ySplit="2" topLeftCell="F3" activePane="bottomRight" state="frozen"/>
      <selection pane="bottomRight" activeCell="E160" sqref="E160"/>
      <selection pane="bottomLeft" activeCell="A3" sqref="A3"/>
      <selection pane="topRight" activeCell="F1" sqref="F1"/>
    </sheetView>
  </sheetViews>
  <sheetFormatPr defaultColWidth="9.140625" defaultRowHeight="12.75" outlineLevelRow="1"/>
  <cols>
    <col min="1" max="1" width="55" style="1" customWidth="1"/>
    <col min="2" max="2" width="21.85546875" style="5" bestFit="1" customWidth="1"/>
    <col min="3" max="3" width="20.7109375" style="5" bestFit="1" customWidth="1"/>
    <col min="4" max="4" width="20.28515625" style="5" bestFit="1" customWidth="1"/>
    <col min="5" max="5" width="23.42578125" style="5" customWidth="1"/>
    <col min="6" max="6" width="22" style="5" customWidth="1"/>
    <col min="7" max="7" width="19.7109375" style="5" bestFit="1" customWidth="1"/>
    <col min="8" max="9" width="21.85546875" style="5" customWidth="1"/>
    <col min="10" max="10" width="27.7109375" style="5" customWidth="1"/>
    <col min="11" max="11" width="21.28515625" style="5" bestFit="1" customWidth="1"/>
    <col min="12" max="12" width="19.7109375" style="5" bestFit="1" customWidth="1"/>
    <col min="13" max="13" width="18.28515625" style="5" bestFit="1" customWidth="1"/>
    <col min="14" max="14" width="16.5703125" style="5" bestFit="1" customWidth="1"/>
    <col min="15" max="15" width="21.28515625" style="5" bestFit="1" customWidth="1"/>
    <col min="16" max="16" width="19.7109375" style="5" bestFit="1" customWidth="1"/>
    <col min="17" max="17" width="19.140625" style="5" bestFit="1" customWidth="1"/>
    <col min="18" max="18" width="18.85546875" style="5" bestFit="1" customWidth="1"/>
    <col min="19" max="19" width="21.28515625" style="5" bestFit="1" customWidth="1"/>
    <col min="20" max="20" width="19.7109375" style="5" bestFit="1" customWidth="1"/>
    <col min="21" max="21" width="18.28515625" style="5" bestFit="1" customWidth="1"/>
    <col min="22" max="22" width="20" style="5" customWidth="1"/>
    <col min="23" max="23" width="21.28515625" style="5" bestFit="1" customWidth="1"/>
    <col min="24" max="24" width="19.7109375" style="5" bestFit="1" customWidth="1"/>
    <col min="25" max="25" width="18.28515625" style="5" bestFit="1" customWidth="1"/>
    <col min="26" max="26" width="9.7109375" style="5" bestFit="1" customWidth="1"/>
    <col min="27" max="27" width="21.28515625" style="5" bestFit="1" customWidth="1"/>
    <col min="28" max="28" width="19.7109375" style="5" bestFit="1" customWidth="1"/>
    <col min="29" max="29" width="18.28515625" style="5" bestFit="1" customWidth="1"/>
    <col min="30" max="30" width="17.7109375" style="5" customWidth="1"/>
    <col min="31" max="31" width="21.28515625" style="5" bestFit="1" customWidth="1"/>
    <col min="32" max="32" width="19.7109375" style="5" bestFit="1" customWidth="1"/>
    <col min="33" max="33" width="18.28515625" style="5" bestFit="1" customWidth="1"/>
    <col min="34" max="34" width="9.7109375" style="5" bestFit="1" customWidth="1"/>
    <col min="35" max="35" width="21.28515625" style="5" bestFit="1" customWidth="1"/>
    <col min="36" max="36" width="19.7109375" style="5" bestFit="1" customWidth="1"/>
    <col min="37" max="37" width="19.140625" style="5" bestFit="1" customWidth="1"/>
    <col min="38" max="38" width="21" style="5" customWidth="1"/>
    <col min="39" max="39" width="21.28515625" style="5" bestFit="1" customWidth="1"/>
    <col min="40" max="40" width="19.7109375" style="5" bestFit="1" customWidth="1"/>
    <col min="41" max="41" width="18.28515625" style="5" bestFit="1" customWidth="1"/>
    <col min="42" max="42" width="17.28515625" style="5" bestFit="1" customWidth="1"/>
    <col min="43" max="43" width="21.28515625" style="5" bestFit="1" customWidth="1"/>
    <col min="44" max="44" width="19.7109375" style="5" bestFit="1" customWidth="1"/>
    <col min="45" max="45" width="18.28515625" style="5" bestFit="1" customWidth="1"/>
    <col min="46" max="46" width="9.7109375" style="5" bestFit="1" customWidth="1"/>
    <col min="47" max="47" width="21.28515625" style="5" bestFit="1" customWidth="1"/>
    <col min="48" max="48" width="19.7109375" style="5" bestFit="1" customWidth="1"/>
    <col min="49" max="49" width="18.28515625" style="5" bestFit="1" customWidth="1"/>
    <col min="50" max="50" width="18" style="5" customWidth="1"/>
    <col min="51" max="51" width="21.28515625" style="5" bestFit="1" customWidth="1"/>
    <col min="52" max="52" width="19.7109375" style="5" bestFit="1" customWidth="1"/>
    <col min="53" max="53" width="18.28515625" style="5" bestFit="1" customWidth="1"/>
    <col min="54" max="54" width="18.85546875" style="5" customWidth="1"/>
    <col min="55" max="55" width="21.28515625" style="5" bestFit="1" customWidth="1"/>
    <col min="56" max="56" width="19.7109375" style="5" bestFit="1" customWidth="1"/>
    <col min="57" max="57" width="18.28515625" style="5" bestFit="1" customWidth="1"/>
    <col min="58" max="58" width="17" style="5" customWidth="1"/>
    <col min="59" max="59" width="21.28515625" style="5" bestFit="1" customWidth="1"/>
    <col min="60" max="60" width="19.7109375" style="5" bestFit="1" customWidth="1"/>
    <col min="61" max="61" width="18.28515625" style="5" bestFit="1" customWidth="1"/>
    <col min="62" max="62" width="18.85546875" style="5" customWidth="1"/>
    <col min="63" max="63" width="21.28515625" style="5" hidden="1" customWidth="1"/>
    <col min="64" max="64" width="19.7109375" style="5" hidden="1" customWidth="1"/>
    <col min="65" max="65" width="18.28515625" style="5" hidden="1" customWidth="1"/>
    <col min="66" max="66" width="9.7109375" style="5" hidden="1" customWidth="1"/>
    <col min="67" max="67" width="21.28515625" style="5" bestFit="1" customWidth="1"/>
    <col min="68" max="68" width="19.7109375" style="5" bestFit="1" customWidth="1"/>
    <col min="69" max="69" width="18.28515625" style="5" bestFit="1" customWidth="1"/>
    <col min="70" max="70" width="16" style="5" customWidth="1"/>
    <col min="71" max="71" width="21.28515625" style="5" bestFit="1" customWidth="1"/>
    <col min="72" max="72" width="19.7109375" style="5" bestFit="1" customWidth="1"/>
    <col min="73" max="73" width="20.5703125" style="5" customWidth="1"/>
    <col min="74" max="74" width="18.5703125" style="5" customWidth="1"/>
    <col min="75" max="75" width="21.28515625" style="5" bestFit="1" customWidth="1"/>
    <col min="76" max="76" width="19.7109375" style="5" bestFit="1" customWidth="1"/>
    <col min="77" max="77" width="18.28515625" style="5" bestFit="1" customWidth="1"/>
    <col min="78" max="78" width="9.7109375" style="5" bestFit="1" customWidth="1"/>
    <col min="79" max="79" width="21.28515625" style="5" hidden="1" customWidth="1"/>
    <col min="80" max="80" width="19.7109375" style="5" hidden="1" customWidth="1"/>
    <col min="81" max="81" width="18.28515625" style="5" hidden="1" customWidth="1"/>
    <col min="82" max="82" width="9.7109375" style="5" hidden="1" customWidth="1"/>
    <col min="83" max="83" width="21.28515625" style="5" bestFit="1" customWidth="1"/>
    <col min="84" max="84" width="19.7109375" style="5" bestFit="1" customWidth="1"/>
    <col min="85" max="85" width="18.28515625" style="5" bestFit="1" customWidth="1"/>
    <col min="86" max="86" width="9.7109375" style="5" bestFit="1" customWidth="1"/>
    <col min="87" max="87" width="21.28515625" style="5" bestFit="1" customWidth="1"/>
    <col min="88" max="88" width="19.7109375" style="5" bestFit="1" customWidth="1"/>
    <col min="89" max="89" width="18.28515625" style="5" bestFit="1" customWidth="1"/>
    <col min="90" max="90" width="18.5703125" style="5" customWidth="1"/>
    <col min="91" max="91" width="21.28515625" style="5" bestFit="1" customWidth="1"/>
    <col min="92" max="92" width="19.7109375" style="5" bestFit="1" customWidth="1"/>
    <col min="93" max="93" width="18.28515625" style="5" bestFit="1" customWidth="1"/>
    <col min="94" max="94" width="16.140625" style="5" customWidth="1"/>
    <col min="95" max="95" width="21.28515625" style="5" bestFit="1" customWidth="1"/>
    <col min="96" max="96" width="19.7109375" style="5" bestFit="1" customWidth="1"/>
    <col min="97" max="97" width="18.28515625" style="5" bestFit="1" customWidth="1"/>
    <col min="98" max="98" width="9.7109375" style="5" bestFit="1" customWidth="1"/>
    <col min="99" max="99" width="21.28515625" style="5" bestFit="1" customWidth="1"/>
    <col min="100" max="100" width="19.7109375" style="5" bestFit="1" customWidth="1"/>
    <col min="101" max="101" width="18.28515625" style="5" bestFit="1" customWidth="1"/>
    <col min="102" max="102" width="20.42578125" style="5" customWidth="1"/>
    <col min="103" max="103" width="21.28515625" style="5" bestFit="1" customWidth="1"/>
    <col min="104" max="104" width="19.7109375" style="5" bestFit="1" customWidth="1"/>
    <col min="105" max="105" width="18.28515625" style="5" bestFit="1" customWidth="1"/>
    <col min="106" max="106" width="9.7109375" style="5" bestFit="1" customWidth="1"/>
    <col min="107" max="107" width="21.28515625" style="5" bestFit="1" customWidth="1"/>
    <col min="108" max="108" width="19.7109375" style="5" bestFit="1" customWidth="1"/>
    <col min="109" max="109" width="18.28515625" style="5" bestFit="1" customWidth="1"/>
    <col min="110" max="110" width="9.7109375" style="5" bestFit="1" customWidth="1"/>
    <col min="111" max="111" width="21.28515625" style="5" bestFit="1" customWidth="1"/>
    <col min="112" max="112" width="19.7109375" style="5" bestFit="1" customWidth="1"/>
    <col min="113" max="113" width="18.28515625" style="5" bestFit="1" customWidth="1"/>
    <col min="114" max="114" width="18.28515625" style="5" customWidth="1"/>
    <col min="115" max="115" width="21.28515625" style="5" bestFit="1" customWidth="1"/>
    <col min="116" max="116" width="19.7109375" style="5" bestFit="1" customWidth="1"/>
    <col min="117" max="117" width="18.28515625" style="5" bestFit="1" customWidth="1"/>
    <col min="118" max="118" width="18.85546875" style="5" customWidth="1"/>
    <col min="119" max="119" width="21.28515625" style="5" bestFit="1" customWidth="1"/>
    <col min="120" max="120" width="19.7109375" style="5" bestFit="1" customWidth="1"/>
    <col min="121" max="121" width="18.28515625" style="5" bestFit="1" customWidth="1"/>
    <col min="122" max="122" width="9.7109375" style="5" bestFit="1" customWidth="1"/>
    <col min="123" max="123" width="21.28515625" style="5" bestFit="1" customWidth="1"/>
    <col min="124" max="124" width="19.7109375" style="5" bestFit="1" customWidth="1"/>
    <col min="125" max="125" width="18.28515625" style="5" bestFit="1" customWidth="1"/>
    <col min="126" max="126" width="9.7109375" style="5" bestFit="1" customWidth="1"/>
    <col min="127" max="127" width="21.28515625" style="5" bestFit="1" customWidth="1"/>
    <col min="128" max="128" width="19.7109375" style="5" bestFit="1" customWidth="1"/>
    <col min="129" max="129" width="18.28515625" style="5" bestFit="1" customWidth="1"/>
    <col min="130" max="130" width="9.7109375" style="5" bestFit="1" customWidth="1"/>
    <col min="131" max="131" width="21.28515625" style="5" bestFit="1" customWidth="1"/>
    <col min="132" max="132" width="19.7109375" style="5" bestFit="1" customWidth="1"/>
    <col min="133" max="133" width="18.28515625" style="5" bestFit="1" customWidth="1"/>
    <col min="134" max="134" width="9.7109375" style="5" bestFit="1" customWidth="1"/>
    <col min="135" max="135" width="21.28515625" style="5" bestFit="1" customWidth="1"/>
    <col min="136" max="136" width="19.7109375" style="5" bestFit="1" customWidth="1"/>
    <col min="137" max="137" width="18.28515625" style="5" bestFit="1" customWidth="1"/>
    <col min="138" max="138" width="17.140625" style="5" customWidth="1"/>
    <col min="139" max="139" width="21.28515625" style="5" bestFit="1" customWidth="1"/>
    <col min="140" max="140" width="19.7109375" style="5" bestFit="1" customWidth="1"/>
    <col min="141" max="141" width="18.28515625" style="5" bestFit="1" customWidth="1"/>
    <col min="142" max="142" width="9.7109375" style="5" bestFit="1" customWidth="1"/>
    <col min="143" max="143" width="21.28515625" style="5" bestFit="1" customWidth="1"/>
    <col min="144" max="144" width="19.7109375" style="5" bestFit="1" customWidth="1"/>
    <col min="145" max="145" width="18.28515625" style="5" bestFit="1" customWidth="1"/>
    <col min="146" max="146" width="9.7109375" style="5" bestFit="1" customWidth="1"/>
    <col min="147" max="147" width="21.28515625" style="5" bestFit="1" customWidth="1"/>
    <col min="148" max="148" width="19.7109375" style="5" bestFit="1" customWidth="1"/>
    <col min="149" max="149" width="18.28515625" style="5" bestFit="1" customWidth="1"/>
    <col min="150" max="150" width="9.7109375" style="5" bestFit="1" customWidth="1"/>
    <col min="151" max="151" width="21.28515625" style="5" bestFit="1" customWidth="1"/>
    <col min="152" max="152" width="19.7109375" style="5" bestFit="1" customWidth="1"/>
    <col min="153" max="153" width="18.28515625" style="5" bestFit="1" customWidth="1"/>
    <col min="154" max="154" width="9.7109375" style="5" bestFit="1" customWidth="1"/>
    <col min="155" max="155" width="21.28515625" style="5" bestFit="1" customWidth="1"/>
    <col min="156" max="156" width="19.7109375" style="5" bestFit="1" customWidth="1"/>
    <col min="157" max="157" width="18.28515625" style="5" bestFit="1" customWidth="1"/>
    <col min="158" max="158" width="9.7109375" style="5" bestFit="1" customWidth="1"/>
    <col min="159" max="159" width="21.28515625" style="5" bestFit="1" customWidth="1"/>
    <col min="160" max="160" width="19.7109375" style="5" bestFit="1" customWidth="1"/>
    <col min="161" max="161" width="18.28515625" style="5" bestFit="1" customWidth="1"/>
    <col min="162" max="162" width="9.7109375" style="5" bestFit="1" customWidth="1"/>
    <col min="163" max="163" width="21.28515625" style="5" bestFit="1" customWidth="1"/>
    <col min="164" max="164" width="19.7109375" style="5" bestFit="1" customWidth="1"/>
    <col min="165" max="165" width="18.28515625" style="5" bestFit="1" customWidth="1"/>
    <col min="166" max="166" width="9.7109375" style="5" bestFit="1" customWidth="1"/>
    <col min="167" max="167" width="21.28515625" style="5" bestFit="1" customWidth="1"/>
    <col min="168" max="168" width="19.7109375" style="5" bestFit="1" customWidth="1"/>
    <col min="169" max="169" width="18.28515625" style="5" bestFit="1" customWidth="1"/>
    <col min="170" max="170" width="9.7109375" style="5" bestFit="1" customWidth="1"/>
    <col min="171" max="171" width="21.28515625" style="5" bestFit="1" customWidth="1"/>
    <col min="172" max="172" width="19.7109375" style="5" bestFit="1" customWidth="1"/>
    <col min="173" max="173" width="18.28515625" style="5" bestFit="1" customWidth="1"/>
    <col min="174" max="174" width="9.7109375" style="5" bestFit="1" customWidth="1"/>
    <col min="175" max="16384" width="9.140625" style="1"/>
  </cols>
  <sheetData>
    <row r="1" spans="1:193" ht="35.25" customHeight="1">
      <c r="A1" s="26" t="s">
        <v>0</v>
      </c>
      <c r="B1" s="25" t="s">
        <v>1</v>
      </c>
      <c r="C1" s="25"/>
      <c r="D1" s="25"/>
      <c r="E1" s="25"/>
      <c r="F1" s="25" t="s">
        <v>2</v>
      </c>
      <c r="G1" s="25"/>
      <c r="H1" s="25"/>
      <c r="I1" s="25"/>
      <c r="J1" s="25"/>
      <c r="K1" s="22" t="s">
        <v>3</v>
      </c>
      <c r="L1" s="23"/>
      <c r="M1" s="23"/>
      <c r="N1" s="24"/>
      <c r="O1" s="22" t="s">
        <v>4</v>
      </c>
      <c r="P1" s="23"/>
      <c r="Q1" s="23"/>
      <c r="R1" s="24"/>
      <c r="S1" s="22" t="s">
        <v>5</v>
      </c>
      <c r="T1" s="23"/>
      <c r="U1" s="23"/>
      <c r="V1" s="24"/>
      <c r="W1" s="22" t="s">
        <v>6</v>
      </c>
      <c r="X1" s="23"/>
      <c r="Y1" s="23"/>
      <c r="Z1" s="24"/>
      <c r="AA1" s="22" t="s">
        <v>7</v>
      </c>
      <c r="AB1" s="23"/>
      <c r="AC1" s="23"/>
      <c r="AD1" s="24"/>
      <c r="AE1" s="22" t="s">
        <v>8</v>
      </c>
      <c r="AF1" s="23"/>
      <c r="AG1" s="23"/>
      <c r="AH1" s="24"/>
      <c r="AI1" s="25" t="s">
        <v>9</v>
      </c>
      <c r="AJ1" s="25"/>
      <c r="AK1" s="25"/>
      <c r="AL1" s="25"/>
      <c r="AM1" s="25" t="s">
        <v>10</v>
      </c>
      <c r="AN1" s="25"/>
      <c r="AO1" s="25"/>
      <c r="AP1" s="25"/>
      <c r="AQ1" s="25" t="s">
        <v>11</v>
      </c>
      <c r="AR1" s="25"/>
      <c r="AS1" s="25"/>
      <c r="AT1" s="25"/>
      <c r="AU1" s="25" t="s">
        <v>12</v>
      </c>
      <c r="AV1" s="25"/>
      <c r="AW1" s="25"/>
      <c r="AX1" s="25"/>
      <c r="AY1" s="25" t="s">
        <v>13</v>
      </c>
      <c r="AZ1" s="25"/>
      <c r="BA1" s="25"/>
      <c r="BB1" s="25"/>
      <c r="BC1" s="25" t="s">
        <v>14</v>
      </c>
      <c r="BD1" s="25"/>
      <c r="BE1" s="25"/>
      <c r="BF1" s="25"/>
      <c r="BG1" s="25" t="s">
        <v>15</v>
      </c>
      <c r="BH1" s="25"/>
      <c r="BI1" s="25"/>
      <c r="BJ1" s="25"/>
      <c r="BK1" s="25" t="s">
        <v>16</v>
      </c>
      <c r="BL1" s="25"/>
      <c r="BM1" s="25"/>
      <c r="BN1" s="25"/>
      <c r="BO1" s="25" t="s">
        <v>17</v>
      </c>
      <c r="BP1" s="25"/>
      <c r="BQ1" s="25"/>
      <c r="BR1" s="25"/>
      <c r="BS1" s="22" t="s">
        <v>18</v>
      </c>
      <c r="BT1" s="23"/>
      <c r="BU1" s="23"/>
      <c r="BV1" s="24"/>
      <c r="BW1" s="25" t="s">
        <v>19</v>
      </c>
      <c r="BX1" s="25"/>
      <c r="BY1" s="25"/>
      <c r="BZ1" s="25"/>
      <c r="CA1" s="25" t="s">
        <v>20</v>
      </c>
      <c r="CB1" s="25"/>
      <c r="CC1" s="25"/>
      <c r="CD1" s="25"/>
      <c r="CE1" s="25" t="s">
        <v>21</v>
      </c>
      <c r="CF1" s="25"/>
      <c r="CG1" s="25"/>
      <c r="CH1" s="25"/>
      <c r="CI1" s="25" t="s">
        <v>22</v>
      </c>
      <c r="CJ1" s="25"/>
      <c r="CK1" s="25"/>
      <c r="CL1" s="25"/>
      <c r="CM1" s="25" t="s">
        <v>23</v>
      </c>
      <c r="CN1" s="25"/>
      <c r="CO1" s="25"/>
      <c r="CP1" s="25"/>
      <c r="CQ1" s="25" t="s">
        <v>24</v>
      </c>
      <c r="CR1" s="25"/>
      <c r="CS1" s="25"/>
      <c r="CT1" s="25"/>
      <c r="CU1" s="25" t="s">
        <v>25</v>
      </c>
      <c r="CV1" s="25"/>
      <c r="CW1" s="25"/>
      <c r="CX1" s="25"/>
      <c r="CY1" s="25" t="s">
        <v>26</v>
      </c>
      <c r="CZ1" s="25"/>
      <c r="DA1" s="25"/>
      <c r="DB1" s="25"/>
      <c r="DC1" s="25" t="s">
        <v>27</v>
      </c>
      <c r="DD1" s="25"/>
      <c r="DE1" s="25"/>
      <c r="DF1" s="25"/>
      <c r="DG1" s="25" t="s">
        <v>28</v>
      </c>
      <c r="DH1" s="25"/>
      <c r="DI1" s="25"/>
      <c r="DJ1" s="25"/>
      <c r="DK1" s="25" t="s">
        <v>29</v>
      </c>
      <c r="DL1" s="25"/>
      <c r="DM1" s="25"/>
      <c r="DN1" s="25"/>
      <c r="DO1" s="25" t="s">
        <v>30</v>
      </c>
      <c r="DP1" s="25"/>
      <c r="DQ1" s="25"/>
      <c r="DR1" s="25"/>
      <c r="DS1" s="25" t="s">
        <v>31</v>
      </c>
      <c r="DT1" s="25"/>
      <c r="DU1" s="25"/>
      <c r="DV1" s="25"/>
      <c r="DW1" s="25" t="s">
        <v>32</v>
      </c>
      <c r="DX1" s="25"/>
      <c r="DY1" s="25"/>
      <c r="DZ1" s="25"/>
      <c r="EA1" s="25" t="s">
        <v>33</v>
      </c>
      <c r="EB1" s="25"/>
      <c r="EC1" s="25"/>
      <c r="ED1" s="25"/>
      <c r="EE1" s="25" t="s">
        <v>34</v>
      </c>
      <c r="EF1" s="25"/>
      <c r="EG1" s="25"/>
      <c r="EH1" s="25"/>
      <c r="EI1" s="25" t="s">
        <v>35</v>
      </c>
      <c r="EJ1" s="25"/>
      <c r="EK1" s="25"/>
      <c r="EL1" s="25"/>
      <c r="EM1" s="22" t="s">
        <v>36</v>
      </c>
      <c r="EN1" s="23"/>
      <c r="EO1" s="23"/>
      <c r="EP1" s="24"/>
      <c r="EQ1" s="22" t="s">
        <v>37</v>
      </c>
      <c r="ER1" s="23"/>
      <c r="ES1" s="23"/>
      <c r="ET1" s="24"/>
      <c r="EU1" s="22" t="s">
        <v>38</v>
      </c>
      <c r="EV1" s="23"/>
      <c r="EW1" s="23"/>
      <c r="EX1" s="24"/>
      <c r="EY1" s="25" t="s">
        <v>39</v>
      </c>
      <c r="EZ1" s="25"/>
      <c r="FA1" s="25"/>
      <c r="FB1" s="25"/>
      <c r="FC1" s="25" t="s">
        <v>40</v>
      </c>
      <c r="FD1" s="25"/>
      <c r="FE1" s="25"/>
      <c r="FF1" s="25"/>
      <c r="FG1" s="25" t="s">
        <v>41</v>
      </c>
      <c r="FH1" s="25"/>
      <c r="FI1" s="25"/>
      <c r="FJ1" s="25"/>
      <c r="FK1" s="25" t="s">
        <v>42</v>
      </c>
      <c r="FL1" s="25"/>
      <c r="FM1" s="25"/>
      <c r="FN1" s="25"/>
      <c r="FO1" s="25" t="s">
        <v>43</v>
      </c>
      <c r="FP1" s="25"/>
      <c r="FQ1" s="25"/>
      <c r="FR1" s="25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</row>
    <row r="2" spans="1:193" ht="24" customHeight="1">
      <c r="A2" s="26"/>
      <c r="B2" s="7" t="s">
        <v>44</v>
      </c>
      <c r="C2" s="8" t="s">
        <v>45</v>
      </c>
      <c r="D2" s="8" t="s">
        <v>46</v>
      </c>
      <c r="E2" s="8" t="s">
        <v>47</v>
      </c>
      <c r="F2" s="8" t="s">
        <v>44</v>
      </c>
      <c r="G2" s="8" t="s">
        <v>45</v>
      </c>
      <c r="H2" s="8" t="s">
        <v>46</v>
      </c>
      <c r="I2" s="8"/>
      <c r="J2" s="8" t="s">
        <v>47</v>
      </c>
      <c r="K2" s="8" t="s">
        <v>44</v>
      </c>
      <c r="L2" s="8" t="s">
        <v>45</v>
      </c>
      <c r="M2" s="8" t="s">
        <v>46</v>
      </c>
      <c r="N2" s="8" t="s">
        <v>47</v>
      </c>
      <c r="O2" s="8" t="s">
        <v>44</v>
      </c>
      <c r="P2" s="8" t="s">
        <v>45</v>
      </c>
      <c r="Q2" s="8" t="s">
        <v>46</v>
      </c>
      <c r="R2" s="8" t="s">
        <v>47</v>
      </c>
      <c r="S2" s="8" t="s">
        <v>44</v>
      </c>
      <c r="T2" s="8" t="s">
        <v>45</v>
      </c>
      <c r="U2" s="8" t="s">
        <v>46</v>
      </c>
      <c r="V2" s="8" t="s">
        <v>47</v>
      </c>
      <c r="W2" s="8" t="s">
        <v>44</v>
      </c>
      <c r="X2" s="8" t="s">
        <v>45</v>
      </c>
      <c r="Y2" s="8" t="s">
        <v>46</v>
      </c>
      <c r="Z2" s="8" t="s">
        <v>47</v>
      </c>
      <c r="AA2" s="8" t="s">
        <v>44</v>
      </c>
      <c r="AB2" s="8" t="s">
        <v>45</v>
      </c>
      <c r="AC2" s="8" t="s">
        <v>46</v>
      </c>
      <c r="AD2" s="8" t="s">
        <v>48</v>
      </c>
      <c r="AE2" s="8" t="s">
        <v>44</v>
      </c>
      <c r="AF2" s="8" t="s">
        <v>45</v>
      </c>
      <c r="AG2" s="8" t="s">
        <v>46</v>
      </c>
      <c r="AH2" s="8" t="s">
        <v>48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44</v>
      </c>
      <c r="AN2" s="8" t="s">
        <v>45</v>
      </c>
      <c r="AO2" s="8" t="s">
        <v>46</v>
      </c>
      <c r="AP2" s="8" t="s">
        <v>47</v>
      </c>
      <c r="AQ2" s="8" t="s">
        <v>44</v>
      </c>
      <c r="AR2" s="8" t="s">
        <v>45</v>
      </c>
      <c r="AS2" s="8" t="s">
        <v>46</v>
      </c>
      <c r="AT2" s="8" t="s">
        <v>47</v>
      </c>
      <c r="AU2" s="8" t="s">
        <v>44</v>
      </c>
      <c r="AV2" s="8" t="s">
        <v>45</v>
      </c>
      <c r="AW2" s="8" t="s">
        <v>46</v>
      </c>
      <c r="AX2" s="8" t="s">
        <v>47</v>
      </c>
      <c r="AY2" s="8" t="s">
        <v>44</v>
      </c>
      <c r="AZ2" s="8" t="s">
        <v>45</v>
      </c>
      <c r="BA2" s="8" t="s">
        <v>46</v>
      </c>
      <c r="BB2" s="8" t="s">
        <v>47</v>
      </c>
      <c r="BC2" s="8" t="s">
        <v>44</v>
      </c>
      <c r="BD2" s="8" t="s">
        <v>45</v>
      </c>
      <c r="BE2" s="8" t="s">
        <v>46</v>
      </c>
      <c r="BF2" s="8" t="s">
        <v>47</v>
      </c>
      <c r="BG2" s="8" t="s">
        <v>44</v>
      </c>
      <c r="BH2" s="8" t="s">
        <v>45</v>
      </c>
      <c r="BI2" s="8" t="s">
        <v>46</v>
      </c>
      <c r="BJ2" s="8" t="s">
        <v>47</v>
      </c>
      <c r="BK2" s="8" t="s">
        <v>44</v>
      </c>
      <c r="BL2" s="8" t="s">
        <v>45</v>
      </c>
      <c r="BM2" s="8" t="s">
        <v>46</v>
      </c>
      <c r="BN2" s="8" t="s">
        <v>47</v>
      </c>
      <c r="BO2" s="8" t="s">
        <v>44</v>
      </c>
      <c r="BP2" s="8" t="s">
        <v>45</v>
      </c>
      <c r="BQ2" s="8" t="s">
        <v>46</v>
      </c>
      <c r="BR2" s="8" t="s">
        <v>47</v>
      </c>
      <c r="BS2" s="8" t="s">
        <v>44</v>
      </c>
      <c r="BT2" s="8" t="s">
        <v>45</v>
      </c>
      <c r="BU2" s="8" t="s">
        <v>46</v>
      </c>
      <c r="BV2" s="8" t="s">
        <v>48</v>
      </c>
      <c r="BW2" s="8" t="s">
        <v>44</v>
      </c>
      <c r="BX2" s="8" t="s">
        <v>45</v>
      </c>
      <c r="BY2" s="8" t="s">
        <v>46</v>
      </c>
      <c r="BZ2" s="8" t="s">
        <v>47</v>
      </c>
      <c r="CA2" s="8" t="s">
        <v>44</v>
      </c>
      <c r="CB2" s="8" t="s">
        <v>45</v>
      </c>
      <c r="CC2" s="8" t="s">
        <v>46</v>
      </c>
      <c r="CD2" s="8" t="s">
        <v>47</v>
      </c>
      <c r="CE2" s="8" t="s">
        <v>44</v>
      </c>
      <c r="CF2" s="8" t="s">
        <v>45</v>
      </c>
      <c r="CG2" s="8" t="s">
        <v>46</v>
      </c>
      <c r="CH2" s="8" t="s">
        <v>48</v>
      </c>
      <c r="CI2" s="8" t="s">
        <v>44</v>
      </c>
      <c r="CJ2" s="8" t="s">
        <v>45</v>
      </c>
      <c r="CK2" s="8" t="s">
        <v>46</v>
      </c>
      <c r="CL2" s="8" t="s">
        <v>48</v>
      </c>
      <c r="CM2" s="8" t="s">
        <v>44</v>
      </c>
      <c r="CN2" s="8" t="s">
        <v>45</v>
      </c>
      <c r="CO2" s="8" t="s">
        <v>46</v>
      </c>
      <c r="CP2" s="8" t="s">
        <v>48</v>
      </c>
      <c r="CQ2" s="8" t="s">
        <v>44</v>
      </c>
      <c r="CR2" s="8" t="s">
        <v>45</v>
      </c>
      <c r="CS2" s="8" t="s">
        <v>46</v>
      </c>
      <c r="CT2" s="8" t="s">
        <v>48</v>
      </c>
      <c r="CU2" s="8" t="s">
        <v>44</v>
      </c>
      <c r="CV2" s="8" t="s">
        <v>45</v>
      </c>
      <c r="CW2" s="8" t="s">
        <v>46</v>
      </c>
      <c r="CX2" s="8" t="s">
        <v>48</v>
      </c>
      <c r="CY2" s="8" t="s">
        <v>44</v>
      </c>
      <c r="CZ2" s="8" t="s">
        <v>45</v>
      </c>
      <c r="DA2" s="8" t="s">
        <v>46</v>
      </c>
      <c r="DB2" s="8" t="s">
        <v>48</v>
      </c>
      <c r="DC2" s="8" t="s">
        <v>44</v>
      </c>
      <c r="DD2" s="8" t="s">
        <v>45</v>
      </c>
      <c r="DE2" s="8" t="s">
        <v>46</v>
      </c>
      <c r="DF2" s="8" t="s">
        <v>48</v>
      </c>
      <c r="DG2" s="8" t="s">
        <v>44</v>
      </c>
      <c r="DH2" s="8" t="s">
        <v>45</v>
      </c>
      <c r="DI2" s="8" t="s">
        <v>46</v>
      </c>
      <c r="DJ2" s="8" t="s">
        <v>48</v>
      </c>
      <c r="DK2" s="8" t="s">
        <v>44</v>
      </c>
      <c r="DL2" s="8" t="s">
        <v>45</v>
      </c>
      <c r="DM2" s="8" t="s">
        <v>46</v>
      </c>
      <c r="DN2" s="8" t="s">
        <v>48</v>
      </c>
      <c r="DO2" s="8" t="s">
        <v>44</v>
      </c>
      <c r="DP2" s="8" t="s">
        <v>45</v>
      </c>
      <c r="DQ2" s="8" t="s">
        <v>46</v>
      </c>
      <c r="DR2" s="8" t="s">
        <v>48</v>
      </c>
      <c r="DS2" s="8" t="s">
        <v>44</v>
      </c>
      <c r="DT2" s="8" t="s">
        <v>45</v>
      </c>
      <c r="DU2" s="8" t="s">
        <v>46</v>
      </c>
      <c r="DV2" s="8" t="s">
        <v>48</v>
      </c>
      <c r="DW2" s="8" t="s">
        <v>44</v>
      </c>
      <c r="DX2" s="8" t="s">
        <v>45</v>
      </c>
      <c r="DY2" s="8" t="s">
        <v>46</v>
      </c>
      <c r="DZ2" s="8" t="s">
        <v>48</v>
      </c>
      <c r="EA2" s="8" t="s">
        <v>44</v>
      </c>
      <c r="EB2" s="8" t="s">
        <v>45</v>
      </c>
      <c r="EC2" s="8" t="s">
        <v>46</v>
      </c>
      <c r="ED2" s="8" t="s">
        <v>48</v>
      </c>
      <c r="EE2" s="8" t="s">
        <v>44</v>
      </c>
      <c r="EF2" s="8" t="s">
        <v>45</v>
      </c>
      <c r="EG2" s="8" t="s">
        <v>46</v>
      </c>
      <c r="EH2" s="8" t="s">
        <v>48</v>
      </c>
      <c r="EI2" s="8" t="s">
        <v>44</v>
      </c>
      <c r="EJ2" s="8" t="s">
        <v>45</v>
      </c>
      <c r="EK2" s="8" t="s">
        <v>46</v>
      </c>
      <c r="EL2" s="8" t="s">
        <v>48</v>
      </c>
      <c r="EM2" s="8" t="s">
        <v>44</v>
      </c>
      <c r="EN2" s="8" t="s">
        <v>45</v>
      </c>
      <c r="EO2" s="8" t="s">
        <v>46</v>
      </c>
      <c r="EP2" s="8" t="s">
        <v>47</v>
      </c>
      <c r="EQ2" s="8" t="s">
        <v>44</v>
      </c>
      <c r="ER2" s="8" t="s">
        <v>45</v>
      </c>
      <c r="ES2" s="8" t="s">
        <v>46</v>
      </c>
      <c r="ET2" s="8" t="s">
        <v>47</v>
      </c>
      <c r="EU2" s="8" t="s">
        <v>44</v>
      </c>
      <c r="EV2" s="8" t="s">
        <v>45</v>
      </c>
      <c r="EW2" s="8" t="s">
        <v>46</v>
      </c>
      <c r="EX2" s="8" t="s">
        <v>48</v>
      </c>
      <c r="EY2" s="8" t="s">
        <v>44</v>
      </c>
      <c r="EZ2" s="8" t="s">
        <v>45</v>
      </c>
      <c r="FA2" s="8" t="s">
        <v>46</v>
      </c>
      <c r="FB2" s="8" t="s">
        <v>48</v>
      </c>
      <c r="FC2" s="8" t="s">
        <v>44</v>
      </c>
      <c r="FD2" s="8" t="s">
        <v>45</v>
      </c>
      <c r="FE2" s="8" t="s">
        <v>46</v>
      </c>
      <c r="FF2" s="8" t="s">
        <v>48</v>
      </c>
      <c r="FG2" s="8" t="s">
        <v>44</v>
      </c>
      <c r="FH2" s="8" t="s">
        <v>45</v>
      </c>
      <c r="FI2" s="8" t="s">
        <v>46</v>
      </c>
      <c r="FJ2" s="8" t="s">
        <v>48</v>
      </c>
      <c r="FK2" s="8" t="s">
        <v>44</v>
      </c>
      <c r="FL2" s="8" t="s">
        <v>45</v>
      </c>
      <c r="FM2" s="8" t="s">
        <v>46</v>
      </c>
      <c r="FN2" s="8" t="s">
        <v>48</v>
      </c>
      <c r="FO2" s="8" t="s">
        <v>44</v>
      </c>
      <c r="FP2" s="8" t="s">
        <v>45</v>
      </c>
      <c r="FQ2" s="8" t="s">
        <v>46</v>
      </c>
      <c r="FR2" s="8" t="s">
        <v>48</v>
      </c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</row>
    <row r="3" spans="1:193" s="9" customFormat="1" ht="18" customHeight="1">
      <c r="A3" s="2" t="s">
        <v>49</v>
      </c>
      <c r="B3" s="11">
        <f>+B4</f>
        <v>5882727014</v>
      </c>
      <c r="C3" s="11">
        <f>+C4</f>
        <v>4667052764</v>
      </c>
      <c r="D3" s="11">
        <f>+D4</f>
        <v>2433918182</v>
      </c>
      <c r="E3" s="11">
        <f>+E4</f>
        <v>2395816875</v>
      </c>
      <c r="F3" s="11">
        <f>+F4</f>
        <v>2139259440</v>
      </c>
      <c r="G3" s="11">
        <f t="shared" ref="G3:BR3" si="0">+G4</f>
        <v>1740198742</v>
      </c>
      <c r="H3" s="11">
        <f t="shared" si="0"/>
        <v>1521378856</v>
      </c>
      <c r="I3" s="11"/>
      <c r="J3" s="11">
        <f t="shared" si="0"/>
        <v>1483423049</v>
      </c>
      <c r="K3" s="11">
        <f t="shared" si="0"/>
        <v>347343360</v>
      </c>
      <c r="L3" s="11">
        <f t="shared" si="0"/>
        <v>254159158</v>
      </c>
      <c r="M3" s="11">
        <f t="shared" si="0"/>
        <v>67441788</v>
      </c>
      <c r="N3" s="11">
        <f t="shared" si="0"/>
        <v>67441788</v>
      </c>
      <c r="O3" s="11">
        <f t="shared" si="0"/>
        <v>1147920763</v>
      </c>
      <c r="P3" s="11">
        <f t="shared" si="0"/>
        <v>1008038355</v>
      </c>
      <c r="Q3" s="11">
        <f t="shared" si="0"/>
        <v>501244251</v>
      </c>
      <c r="R3" s="11">
        <f t="shared" si="0"/>
        <v>501244251</v>
      </c>
      <c r="S3" s="11">
        <f t="shared" si="0"/>
        <v>2000000</v>
      </c>
      <c r="T3" s="11">
        <f t="shared" si="0"/>
        <v>2000000</v>
      </c>
      <c r="U3" s="11">
        <f t="shared" si="0"/>
        <v>0</v>
      </c>
      <c r="V3" s="11">
        <f t="shared" si="0"/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42500000</v>
      </c>
      <c r="AB3" s="11">
        <f t="shared" si="0"/>
        <v>42500000</v>
      </c>
      <c r="AC3" s="11">
        <f t="shared" si="0"/>
        <v>15833044</v>
      </c>
      <c r="AD3" s="11">
        <f t="shared" si="0"/>
        <v>15833044</v>
      </c>
      <c r="AE3" s="11">
        <f t="shared" si="0"/>
        <v>0</v>
      </c>
      <c r="AF3" s="11">
        <f t="shared" si="0"/>
        <v>0</v>
      </c>
      <c r="AG3" s="11">
        <f t="shared" si="0"/>
        <v>0</v>
      </c>
      <c r="AH3" s="11">
        <f t="shared" si="0"/>
        <v>0</v>
      </c>
      <c r="AI3" s="11">
        <f t="shared" si="0"/>
        <v>250000000</v>
      </c>
      <c r="AJ3" s="11">
        <f t="shared" si="0"/>
        <v>249203187</v>
      </c>
      <c r="AK3" s="11">
        <f t="shared" si="0"/>
        <v>50000000</v>
      </c>
      <c r="AL3" s="11">
        <f t="shared" si="0"/>
        <v>50000000</v>
      </c>
      <c r="AM3" s="11">
        <f t="shared" si="0"/>
        <v>623717000</v>
      </c>
      <c r="AN3" s="11">
        <f t="shared" si="0"/>
        <v>623717000</v>
      </c>
      <c r="AO3" s="11">
        <f t="shared" si="0"/>
        <v>121772022</v>
      </c>
      <c r="AP3" s="11">
        <f t="shared" si="0"/>
        <v>121772022</v>
      </c>
      <c r="AQ3" s="11">
        <f t="shared" si="0"/>
        <v>9900000</v>
      </c>
      <c r="AR3" s="11">
        <f t="shared" si="0"/>
        <v>0</v>
      </c>
      <c r="AS3" s="11">
        <f t="shared" si="0"/>
        <v>0</v>
      </c>
      <c r="AT3" s="11">
        <f t="shared" si="0"/>
        <v>0</v>
      </c>
      <c r="AU3" s="11">
        <f t="shared" si="0"/>
        <v>4500000</v>
      </c>
      <c r="AV3" s="11">
        <f t="shared" si="0"/>
        <v>4500000</v>
      </c>
      <c r="AW3" s="11">
        <f t="shared" si="0"/>
        <v>4500000</v>
      </c>
      <c r="AX3" s="11">
        <f t="shared" si="0"/>
        <v>4500000</v>
      </c>
      <c r="AY3" s="11">
        <f t="shared" si="0"/>
        <v>20000000</v>
      </c>
      <c r="AZ3" s="11">
        <f t="shared" si="0"/>
        <v>20000000</v>
      </c>
      <c r="BA3" s="11">
        <f t="shared" si="0"/>
        <v>20000000</v>
      </c>
      <c r="BB3" s="11">
        <f t="shared" si="0"/>
        <v>20000000</v>
      </c>
      <c r="BC3" s="11">
        <f t="shared" si="0"/>
        <v>6195337</v>
      </c>
      <c r="BD3" s="11">
        <f t="shared" si="0"/>
        <v>6195337</v>
      </c>
      <c r="BE3" s="11">
        <f t="shared" si="0"/>
        <v>0</v>
      </c>
      <c r="BF3" s="11">
        <f t="shared" si="0"/>
        <v>0</v>
      </c>
      <c r="BG3" s="11">
        <f t="shared" si="0"/>
        <v>40000000</v>
      </c>
      <c r="BH3" s="11">
        <f t="shared" si="0"/>
        <v>40000000</v>
      </c>
      <c r="BI3" s="11">
        <f t="shared" si="0"/>
        <v>0</v>
      </c>
      <c r="BJ3" s="11">
        <f t="shared" si="0"/>
        <v>0</v>
      </c>
      <c r="BK3" s="11">
        <f t="shared" si="0"/>
        <v>0</v>
      </c>
      <c r="BL3" s="11">
        <f t="shared" si="0"/>
        <v>0</v>
      </c>
      <c r="BM3" s="11">
        <f t="shared" si="0"/>
        <v>0</v>
      </c>
      <c r="BN3" s="11">
        <f t="shared" si="0"/>
        <v>0</v>
      </c>
      <c r="BO3" s="11">
        <f t="shared" si="0"/>
        <v>387000000</v>
      </c>
      <c r="BP3" s="11">
        <f t="shared" si="0"/>
        <v>367512503</v>
      </c>
      <c r="BQ3" s="11">
        <f t="shared" si="0"/>
        <v>40118106</v>
      </c>
      <c r="BR3" s="11">
        <f t="shared" si="0"/>
        <v>40118106</v>
      </c>
      <c r="BS3" s="11">
        <f t="shared" ref="BS3:ED3" si="1">+BS4</f>
        <v>463665098</v>
      </c>
      <c r="BT3" s="11">
        <f t="shared" si="1"/>
        <v>192181932</v>
      </c>
      <c r="BU3" s="11">
        <f t="shared" si="1"/>
        <v>53947168</v>
      </c>
      <c r="BV3" s="11">
        <f t="shared" si="1"/>
        <v>53801668</v>
      </c>
      <c r="BW3" s="11">
        <f t="shared" si="1"/>
        <v>0</v>
      </c>
      <c r="BX3" s="11">
        <f t="shared" si="1"/>
        <v>0</v>
      </c>
      <c r="BY3" s="11">
        <f t="shared" si="1"/>
        <v>0</v>
      </c>
      <c r="BZ3" s="11">
        <f t="shared" si="1"/>
        <v>0</v>
      </c>
      <c r="CA3" s="11">
        <f t="shared" si="1"/>
        <v>0</v>
      </c>
      <c r="CB3" s="11">
        <f t="shared" si="1"/>
        <v>0</v>
      </c>
      <c r="CC3" s="11">
        <f t="shared" si="1"/>
        <v>0</v>
      </c>
      <c r="CD3" s="11">
        <f t="shared" si="1"/>
        <v>0</v>
      </c>
      <c r="CE3" s="11">
        <f t="shared" si="1"/>
        <v>0</v>
      </c>
      <c r="CF3" s="11">
        <f t="shared" si="1"/>
        <v>0</v>
      </c>
      <c r="CG3" s="11">
        <f t="shared" si="1"/>
        <v>0</v>
      </c>
      <c r="CH3" s="11">
        <f t="shared" si="1"/>
        <v>0</v>
      </c>
      <c r="CI3" s="11">
        <f t="shared" si="1"/>
        <v>211408792</v>
      </c>
      <c r="CJ3" s="11">
        <f t="shared" si="1"/>
        <v>47346825</v>
      </c>
      <c r="CK3" s="11">
        <f t="shared" si="1"/>
        <v>34919999</v>
      </c>
      <c r="CL3" s="11">
        <f t="shared" si="1"/>
        <v>34919999</v>
      </c>
      <c r="CM3" s="11">
        <f t="shared" si="1"/>
        <v>0</v>
      </c>
      <c r="CN3" s="11">
        <f t="shared" si="1"/>
        <v>0</v>
      </c>
      <c r="CO3" s="11">
        <f t="shared" si="1"/>
        <v>0</v>
      </c>
      <c r="CP3" s="11">
        <f t="shared" si="1"/>
        <v>0</v>
      </c>
      <c r="CQ3" s="11">
        <f t="shared" si="1"/>
        <v>0</v>
      </c>
      <c r="CR3" s="11">
        <f t="shared" si="1"/>
        <v>0</v>
      </c>
      <c r="CS3" s="11">
        <f t="shared" si="1"/>
        <v>0</v>
      </c>
      <c r="CT3" s="11">
        <f t="shared" si="1"/>
        <v>0</v>
      </c>
      <c r="CU3" s="11">
        <f t="shared" si="1"/>
        <v>10000000</v>
      </c>
      <c r="CV3" s="11">
        <f t="shared" si="1"/>
        <v>10000000</v>
      </c>
      <c r="CW3" s="11">
        <f t="shared" si="1"/>
        <v>0</v>
      </c>
      <c r="CX3" s="11">
        <f t="shared" si="1"/>
        <v>0</v>
      </c>
      <c r="CY3" s="11">
        <f t="shared" si="1"/>
        <v>0</v>
      </c>
      <c r="CZ3" s="11">
        <f t="shared" si="1"/>
        <v>0</v>
      </c>
      <c r="DA3" s="11">
        <f t="shared" si="1"/>
        <v>0</v>
      </c>
      <c r="DB3" s="11">
        <f t="shared" si="1"/>
        <v>0</v>
      </c>
      <c r="DC3" s="11">
        <f t="shared" si="1"/>
        <v>40841208</v>
      </c>
      <c r="DD3" s="11">
        <f t="shared" si="1"/>
        <v>36645725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si="1"/>
        <v>0</v>
      </c>
      <c r="DK3" s="11">
        <f t="shared" si="1"/>
        <v>0</v>
      </c>
      <c r="DL3" s="11">
        <f t="shared" si="1"/>
        <v>0</v>
      </c>
      <c r="DM3" s="11">
        <f t="shared" si="1"/>
        <v>0</v>
      </c>
      <c r="DN3" s="11">
        <f t="shared" si="1"/>
        <v>0</v>
      </c>
      <c r="DO3" s="11">
        <f t="shared" si="1"/>
        <v>858567</v>
      </c>
      <c r="DP3" s="11">
        <f t="shared" si="1"/>
        <v>0</v>
      </c>
      <c r="DQ3" s="11">
        <f t="shared" si="1"/>
        <v>0</v>
      </c>
      <c r="DR3" s="11">
        <f t="shared" si="1"/>
        <v>0</v>
      </c>
      <c r="DS3" s="11">
        <f t="shared" si="1"/>
        <v>15249700</v>
      </c>
      <c r="DT3" s="11">
        <f t="shared" si="1"/>
        <v>0</v>
      </c>
      <c r="DU3" s="11">
        <f t="shared" si="1"/>
        <v>0</v>
      </c>
      <c r="DV3" s="11">
        <f t="shared" si="1"/>
        <v>0</v>
      </c>
      <c r="DW3" s="11">
        <f t="shared" si="1"/>
        <v>0</v>
      </c>
      <c r="DX3" s="11">
        <f t="shared" si="1"/>
        <v>0</v>
      </c>
      <c r="DY3" s="11">
        <f t="shared" si="1"/>
        <v>0</v>
      </c>
      <c r="DZ3" s="11">
        <f t="shared" si="1"/>
        <v>0</v>
      </c>
      <c r="EA3" s="11">
        <f t="shared" si="1"/>
        <v>20000000</v>
      </c>
      <c r="EB3" s="11">
        <f t="shared" si="1"/>
        <v>0</v>
      </c>
      <c r="EC3" s="11">
        <f t="shared" si="1"/>
        <v>0</v>
      </c>
      <c r="ED3" s="11">
        <f t="shared" si="1"/>
        <v>0</v>
      </c>
      <c r="EE3" s="11">
        <f t="shared" ref="EE3:FR3" si="2">+EE4</f>
        <v>100367749</v>
      </c>
      <c r="EF3" s="11">
        <f t="shared" si="2"/>
        <v>22854000</v>
      </c>
      <c r="EG3" s="11">
        <f t="shared" si="2"/>
        <v>2762948</v>
      </c>
      <c r="EH3" s="11">
        <f t="shared" si="2"/>
        <v>2762948</v>
      </c>
      <c r="EI3" s="11">
        <f t="shared" si="2"/>
        <v>0</v>
      </c>
      <c r="EJ3" s="11">
        <f t="shared" si="2"/>
        <v>0</v>
      </c>
      <c r="EK3" s="11">
        <f t="shared" si="2"/>
        <v>0</v>
      </c>
      <c r="EL3" s="11">
        <f t="shared" si="2"/>
        <v>0</v>
      </c>
      <c r="EM3" s="11">
        <f t="shared" si="2"/>
        <v>0</v>
      </c>
      <c r="EN3" s="11">
        <f t="shared" si="2"/>
        <v>0</v>
      </c>
      <c r="EO3" s="11">
        <f t="shared" si="2"/>
        <v>0</v>
      </c>
      <c r="EP3" s="11">
        <f t="shared" si="2"/>
        <v>0</v>
      </c>
      <c r="EQ3" s="11">
        <f t="shared" si="2"/>
        <v>0</v>
      </c>
      <c r="ER3" s="11">
        <f t="shared" si="2"/>
        <v>0</v>
      </c>
      <c r="ES3" s="11">
        <f t="shared" si="2"/>
        <v>0</v>
      </c>
      <c r="ET3" s="11">
        <f t="shared" si="2"/>
        <v>0</v>
      </c>
      <c r="EU3" s="11">
        <f t="shared" si="2"/>
        <v>0</v>
      </c>
      <c r="EV3" s="11">
        <f t="shared" si="2"/>
        <v>0</v>
      </c>
      <c r="EW3" s="11">
        <f t="shared" si="2"/>
        <v>0</v>
      </c>
      <c r="EX3" s="11">
        <f t="shared" si="2"/>
        <v>0</v>
      </c>
      <c r="EY3" s="11">
        <f t="shared" si="2"/>
        <v>0</v>
      </c>
      <c r="EZ3" s="11">
        <f t="shared" si="2"/>
        <v>0</v>
      </c>
      <c r="FA3" s="11">
        <f t="shared" si="2"/>
        <v>0</v>
      </c>
      <c r="FB3" s="11">
        <f t="shared" si="2"/>
        <v>0</v>
      </c>
      <c r="FC3" s="11">
        <f t="shared" si="2"/>
        <v>0</v>
      </c>
      <c r="FD3" s="11">
        <f t="shared" si="2"/>
        <v>0</v>
      </c>
      <c r="FE3" s="11">
        <f t="shared" si="2"/>
        <v>0</v>
      </c>
      <c r="FF3" s="11">
        <f t="shared" si="2"/>
        <v>0</v>
      </c>
      <c r="FG3" s="11">
        <f t="shared" si="2"/>
        <v>0</v>
      </c>
      <c r="FH3" s="11">
        <f t="shared" si="2"/>
        <v>0</v>
      </c>
      <c r="FI3" s="11">
        <f t="shared" si="2"/>
        <v>0</v>
      </c>
      <c r="FJ3" s="11">
        <f t="shared" si="2"/>
        <v>0</v>
      </c>
      <c r="FK3" s="11">
        <f t="shared" si="2"/>
        <v>0</v>
      </c>
      <c r="FL3" s="11">
        <f t="shared" si="2"/>
        <v>0</v>
      </c>
      <c r="FM3" s="11">
        <f t="shared" si="2"/>
        <v>0</v>
      </c>
      <c r="FN3" s="11">
        <f t="shared" si="2"/>
        <v>0</v>
      </c>
      <c r="FO3" s="11">
        <f t="shared" si="2"/>
        <v>0</v>
      </c>
      <c r="FP3" s="11">
        <f t="shared" si="2"/>
        <v>0</v>
      </c>
      <c r="FQ3" s="11">
        <f t="shared" si="2"/>
        <v>0</v>
      </c>
      <c r="FR3" s="11">
        <f t="shared" si="2"/>
        <v>0</v>
      </c>
    </row>
    <row r="4" spans="1:193" s="10" customFormat="1" ht="19.5" customHeight="1">
      <c r="A4" s="27" t="s">
        <v>50</v>
      </c>
      <c r="B4" s="13">
        <f>+B5+B15</f>
        <v>5882727014</v>
      </c>
      <c r="C4" s="13">
        <f>+C5+C15</f>
        <v>4667052764</v>
      </c>
      <c r="D4" s="13">
        <f>+D5+D15</f>
        <v>2433918182</v>
      </c>
      <c r="E4" s="13">
        <f>+E5+E15</f>
        <v>2395816875</v>
      </c>
      <c r="F4" s="13">
        <f>+F5+F15</f>
        <v>2139259440</v>
      </c>
      <c r="G4" s="13">
        <f t="shared" ref="G4:BR4" si="3">+G5+G15</f>
        <v>1740198742</v>
      </c>
      <c r="H4" s="13">
        <f t="shared" si="3"/>
        <v>1521378856</v>
      </c>
      <c r="I4" s="13"/>
      <c r="J4" s="13">
        <f t="shared" si="3"/>
        <v>1483423049</v>
      </c>
      <c r="K4" s="13">
        <f t="shared" si="3"/>
        <v>347343360</v>
      </c>
      <c r="L4" s="13">
        <f t="shared" si="3"/>
        <v>254159158</v>
      </c>
      <c r="M4" s="13">
        <f t="shared" si="3"/>
        <v>67441788</v>
      </c>
      <c r="N4" s="13">
        <f t="shared" si="3"/>
        <v>67441788</v>
      </c>
      <c r="O4" s="13">
        <f t="shared" si="3"/>
        <v>1147920763</v>
      </c>
      <c r="P4" s="13">
        <f t="shared" si="3"/>
        <v>1008038355</v>
      </c>
      <c r="Q4" s="13">
        <f t="shared" si="3"/>
        <v>501244251</v>
      </c>
      <c r="R4" s="13">
        <f t="shared" si="3"/>
        <v>501244251</v>
      </c>
      <c r="S4" s="13">
        <f t="shared" si="3"/>
        <v>2000000</v>
      </c>
      <c r="T4" s="13">
        <f t="shared" si="3"/>
        <v>2000000</v>
      </c>
      <c r="U4" s="13">
        <f t="shared" si="3"/>
        <v>0</v>
      </c>
      <c r="V4" s="13">
        <f t="shared" si="3"/>
        <v>0</v>
      </c>
      <c r="W4" s="13">
        <f t="shared" si="3"/>
        <v>0</v>
      </c>
      <c r="X4" s="13">
        <f t="shared" si="3"/>
        <v>0</v>
      </c>
      <c r="Y4" s="13">
        <f t="shared" si="3"/>
        <v>0</v>
      </c>
      <c r="Z4" s="13">
        <f t="shared" si="3"/>
        <v>0</v>
      </c>
      <c r="AA4" s="13">
        <f t="shared" si="3"/>
        <v>42500000</v>
      </c>
      <c r="AB4" s="13">
        <f t="shared" si="3"/>
        <v>42500000</v>
      </c>
      <c r="AC4" s="13">
        <f t="shared" si="3"/>
        <v>15833044</v>
      </c>
      <c r="AD4" s="13">
        <f t="shared" si="3"/>
        <v>15833044</v>
      </c>
      <c r="AE4" s="13">
        <f t="shared" si="3"/>
        <v>0</v>
      </c>
      <c r="AF4" s="13">
        <f t="shared" si="3"/>
        <v>0</v>
      </c>
      <c r="AG4" s="13">
        <f t="shared" si="3"/>
        <v>0</v>
      </c>
      <c r="AH4" s="13">
        <f t="shared" si="3"/>
        <v>0</v>
      </c>
      <c r="AI4" s="13">
        <f t="shared" si="3"/>
        <v>250000000</v>
      </c>
      <c r="AJ4" s="13">
        <f t="shared" si="3"/>
        <v>249203187</v>
      </c>
      <c r="AK4" s="13">
        <f t="shared" si="3"/>
        <v>50000000</v>
      </c>
      <c r="AL4" s="13">
        <f t="shared" si="3"/>
        <v>50000000</v>
      </c>
      <c r="AM4" s="13">
        <f t="shared" si="3"/>
        <v>623717000</v>
      </c>
      <c r="AN4" s="13">
        <f t="shared" si="3"/>
        <v>623717000</v>
      </c>
      <c r="AO4" s="13">
        <f t="shared" si="3"/>
        <v>121772022</v>
      </c>
      <c r="AP4" s="13">
        <f t="shared" si="3"/>
        <v>121772022</v>
      </c>
      <c r="AQ4" s="13">
        <f t="shared" si="3"/>
        <v>9900000</v>
      </c>
      <c r="AR4" s="13">
        <f t="shared" si="3"/>
        <v>0</v>
      </c>
      <c r="AS4" s="13">
        <f t="shared" si="3"/>
        <v>0</v>
      </c>
      <c r="AT4" s="13">
        <f t="shared" si="3"/>
        <v>0</v>
      </c>
      <c r="AU4" s="13">
        <f t="shared" si="3"/>
        <v>4500000</v>
      </c>
      <c r="AV4" s="13">
        <f t="shared" si="3"/>
        <v>4500000</v>
      </c>
      <c r="AW4" s="13">
        <f t="shared" si="3"/>
        <v>4500000</v>
      </c>
      <c r="AX4" s="13">
        <f t="shared" si="3"/>
        <v>4500000</v>
      </c>
      <c r="AY4" s="13">
        <f t="shared" si="3"/>
        <v>20000000</v>
      </c>
      <c r="AZ4" s="13">
        <f t="shared" si="3"/>
        <v>20000000</v>
      </c>
      <c r="BA4" s="13">
        <f t="shared" si="3"/>
        <v>20000000</v>
      </c>
      <c r="BB4" s="13">
        <f t="shared" si="3"/>
        <v>20000000</v>
      </c>
      <c r="BC4" s="13">
        <f t="shared" si="3"/>
        <v>6195337</v>
      </c>
      <c r="BD4" s="13">
        <f t="shared" si="3"/>
        <v>6195337</v>
      </c>
      <c r="BE4" s="13">
        <f t="shared" si="3"/>
        <v>0</v>
      </c>
      <c r="BF4" s="13">
        <f t="shared" si="3"/>
        <v>0</v>
      </c>
      <c r="BG4" s="13">
        <f t="shared" si="3"/>
        <v>40000000</v>
      </c>
      <c r="BH4" s="13">
        <f t="shared" si="3"/>
        <v>40000000</v>
      </c>
      <c r="BI4" s="13">
        <f t="shared" si="3"/>
        <v>0</v>
      </c>
      <c r="BJ4" s="13">
        <f t="shared" si="3"/>
        <v>0</v>
      </c>
      <c r="BK4" s="13">
        <f t="shared" si="3"/>
        <v>0</v>
      </c>
      <c r="BL4" s="13">
        <f t="shared" si="3"/>
        <v>0</v>
      </c>
      <c r="BM4" s="13">
        <f t="shared" si="3"/>
        <v>0</v>
      </c>
      <c r="BN4" s="13">
        <f t="shared" si="3"/>
        <v>0</v>
      </c>
      <c r="BO4" s="13">
        <f t="shared" si="3"/>
        <v>387000000</v>
      </c>
      <c r="BP4" s="13">
        <f t="shared" si="3"/>
        <v>367512503</v>
      </c>
      <c r="BQ4" s="13">
        <f t="shared" si="3"/>
        <v>40118106</v>
      </c>
      <c r="BR4" s="13">
        <f t="shared" si="3"/>
        <v>40118106</v>
      </c>
      <c r="BS4" s="13">
        <f t="shared" ref="BS4:ED4" si="4">+BS5+BS15</f>
        <v>463665098</v>
      </c>
      <c r="BT4" s="13">
        <f t="shared" si="4"/>
        <v>192181932</v>
      </c>
      <c r="BU4" s="13">
        <f t="shared" si="4"/>
        <v>53947168</v>
      </c>
      <c r="BV4" s="13">
        <f t="shared" si="4"/>
        <v>53801668</v>
      </c>
      <c r="BW4" s="13">
        <f t="shared" si="4"/>
        <v>0</v>
      </c>
      <c r="BX4" s="13">
        <f t="shared" si="4"/>
        <v>0</v>
      </c>
      <c r="BY4" s="13">
        <f t="shared" si="4"/>
        <v>0</v>
      </c>
      <c r="BZ4" s="13">
        <f t="shared" si="4"/>
        <v>0</v>
      </c>
      <c r="CA4" s="13">
        <f t="shared" si="4"/>
        <v>0</v>
      </c>
      <c r="CB4" s="13">
        <f t="shared" si="4"/>
        <v>0</v>
      </c>
      <c r="CC4" s="13">
        <f t="shared" si="4"/>
        <v>0</v>
      </c>
      <c r="CD4" s="13">
        <f t="shared" si="4"/>
        <v>0</v>
      </c>
      <c r="CE4" s="13">
        <f t="shared" si="4"/>
        <v>0</v>
      </c>
      <c r="CF4" s="13">
        <f t="shared" si="4"/>
        <v>0</v>
      </c>
      <c r="CG4" s="13">
        <f t="shared" si="4"/>
        <v>0</v>
      </c>
      <c r="CH4" s="13">
        <f t="shared" si="4"/>
        <v>0</v>
      </c>
      <c r="CI4" s="13">
        <f t="shared" si="4"/>
        <v>211408792</v>
      </c>
      <c r="CJ4" s="13">
        <f t="shared" si="4"/>
        <v>47346825</v>
      </c>
      <c r="CK4" s="13">
        <f t="shared" si="4"/>
        <v>34919999</v>
      </c>
      <c r="CL4" s="13">
        <f t="shared" si="4"/>
        <v>34919999</v>
      </c>
      <c r="CM4" s="13">
        <f t="shared" si="4"/>
        <v>0</v>
      </c>
      <c r="CN4" s="13">
        <f t="shared" si="4"/>
        <v>0</v>
      </c>
      <c r="CO4" s="13">
        <f t="shared" si="4"/>
        <v>0</v>
      </c>
      <c r="CP4" s="13">
        <f t="shared" si="4"/>
        <v>0</v>
      </c>
      <c r="CQ4" s="13">
        <f t="shared" si="4"/>
        <v>0</v>
      </c>
      <c r="CR4" s="13">
        <f t="shared" si="4"/>
        <v>0</v>
      </c>
      <c r="CS4" s="13">
        <f t="shared" si="4"/>
        <v>0</v>
      </c>
      <c r="CT4" s="13">
        <f t="shared" si="4"/>
        <v>0</v>
      </c>
      <c r="CU4" s="13">
        <f t="shared" si="4"/>
        <v>10000000</v>
      </c>
      <c r="CV4" s="13">
        <f t="shared" si="4"/>
        <v>10000000</v>
      </c>
      <c r="CW4" s="13">
        <f t="shared" si="4"/>
        <v>0</v>
      </c>
      <c r="CX4" s="13">
        <f t="shared" si="4"/>
        <v>0</v>
      </c>
      <c r="CY4" s="13">
        <f t="shared" si="4"/>
        <v>0</v>
      </c>
      <c r="CZ4" s="13">
        <f t="shared" si="4"/>
        <v>0</v>
      </c>
      <c r="DA4" s="13">
        <f t="shared" si="4"/>
        <v>0</v>
      </c>
      <c r="DB4" s="13">
        <f t="shared" si="4"/>
        <v>0</v>
      </c>
      <c r="DC4" s="13">
        <f t="shared" si="4"/>
        <v>40841208</v>
      </c>
      <c r="DD4" s="13">
        <f t="shared" si="4"/>
        <v>36645725</v>
      </c>
      <c r="DE4" s="13">
        <f t="shared" si="4"/>
        <v>0</v>
      </c>
      <c r="DF4" s="13">
        <f t="shared" si="4"/>
        <v>0</v>
      </c>
      <c r="DG4" s="13">
        <f t="shared" si="4"/>
        <v>0</v>
      </c>
      <c r="DH4" s="13">
        <f t="shared" si="4"/>
        <v>0</v>
      </c>
      <c r="DI4" s="13">
        <f t="shared" si="4"/>
        <v>0</v>
      </c>
      <c r="DJ4" s="13">
        <f t="shared" si="4"/>
        <v>0</v>
      </c>
      <c r="DK4" s="13">
        <f t="shared" si="4"/>
        <v>0</v>
      </c>
      <c r="DL4" s="13">
        <f t="shared" si="4"/>
        <v>0</v>
      </c>
      <c r="DM4" s="13">
        <f t="shared" si="4"/>
        <v>0</v>
      </c>
      <c r="DN4" s="13">
        <f t="shared" si="4"/>
        <v>0</v>
      </c>
      <c r="DO4" s="13">
        <f t="shared" si="4"/>
        <v>858567</v>
      </c>
      <c r="DP4" s="13">
        <f t="shared" si="4"/>
        <v>0</v>
      </c>
      <c r="DQ4" s="13">
        <f t="shared" si="4"/>
        <v>0</v>
      </c>
      <c r="DR4" s="13">
        <f t="shared" si="4"/>
        <v>0</v>
      </c>
      <c r="DS4" s="13">
        <f t="shared" si="4"/>
        <v>15249700</v>
      </c>
      <c r="DT4" s="13">
        <f t="shared" si="4"/>
        <v>0</v>
      </c>
      <c r="DU4" s="13">
        <f t="shared" si="4"/>
        <v>0</v>
      </c>
      <c r="DV4" s="13">
        <f t="shared" si="4"/>
        <v>0</v>
      </c>
      <c r="DW4" s="13">
        <f t="shared" si="4"/>
        <v>0</v>
      </c>
      <c r="DX4" s="13">
        <f t="shared" si="4"/>
        <v>0</v>
      </c>
      <c r="DY4" s="13">
        <f t="shared" si="4"/>
        <v>0</v>
      </c>
      <c r="DZ4" s="13">
        <f t="shared" si="4"/>
        <v>0</v>
      </c>
      <c r="EA4" s="13">
        <f t="shared" si="4"/>
        <v>20000000</v>
      </c>
      <c r="EB4" s="13">
        <f t="shared" si="4"/>
        <v>0</v>
      </c>
      <c r="EC4" s="13">
        <f t="shared" si="4"/>
        <v>0</v>
      </c>
      <c r="ED4" s="13">
        <f t="shared" si="4"/>
        <v>0</v>
      </c>
      <c r="EE4" s="13">
        <f t="shared" ref="EE4:FR4" si="5">+EE5+EE15</f>
        <v>100367749</v>
      </c>
      <c r="EF4" s="13">
        <f t="shared" si="5"/>
        <v>22854000</v>
      </c>
      <c r="EG4" s="13">
        <f t="shared" si="5"/>
        <v>2762948</v>
      </c>
      <c r="EH4" s="13">
        <f t="shared" si="5"/>
        <v>2762948</v>
      </c>
      <c r="EI4" s="13">
        <f t="shared" si="5"/>
        <v>0</v>
      </c>
      <c r="EJ4" s="13">
        <f t="shared" si="5"/>
        <v>0</v>
      </c>
      <c r="EK4" s="13">
        <f t="shared" si="5"/>
        <v>0</v>
      </c>
      <c r="EL4" s="13">
        <f t="shared" si="5"/>
        <v>0</v>
      </c>
      <c r="EM4" s="13">
        <f t="shared" si="5"/>
        <v>0</v>
      </c>
      <c r="EN4" s="13">
        <f t="shared" si="5"/>
        <v>0</v>
      </c>
      <c r="EO4" s="13">
        <f t="shared" si="5"/>
        <v>0</v>
      </c>
      <c r="EP4" s="13">
        <f t="shared" si="5"/>
        <v>0</v>
      </c>
      <c r="EQ4" s="13">
        <f t="shared" si="5"/>
        <v>0</v>
      </c>
      <c r="ER4" s="13">
        <f t="shared" si="5"/>
        <v>0</v>
      </c>
      <c r="ES4" s="13">
        <f t="shared" si="5"/>
        <v>0</v>
      </c>
      <c r="ET4" s="13">
        <f t="shared" si="5"/>
        <v>0</v>
      </c>
      <c r="EU4" s="13">
        <f t="shared" si="5"/>
        <v>0</v>
      </c>
      <c r="EV4" s="13">
        <f t="shared" si="5"/>
        <v>0</v>
      </c>
      <c r="EW4" s="13">
        <f t="shared" si="5"/>
        <v>0</v>
      </c>
      <c r="EX4" s="13">
        <f t="shared" si="5"/>
        <v>0</v>
      </c>
      <c r="EY4" s="13">
        <f t="shared" si="5"/>
        <v>0</v>
      </c>
      <c r="EZ4" s="13">
        <f t="shared" si="5"/>
        <v>0</v>
      </c>
      <c r="FA4" s="13">
        <f t="shared" si="5"/>
        <v>0</v>
      </c>
      <c r="FB4" s="13">
        <f t="shared" si="5"/>
        <v>0</v>
      </c>
      <c r="FC4" s="13">
        <f t="shared" si="5"/>
        <v>0</v>
      </c>
      <c r="FD4" s="13">
        <f t="shared" si="5"/>
        <v>0</v>
      </c>
      <c r="FE4" s="13">
        <f t="shared" si="5"/>
        <v>0</v>
      </c>
      <c r="FF4" s="13">
        <f t="shared" si="5"/>
        <v>0</v>
      </c>
      <c r="FG4" s="13">
        <f t="shared" si="5"/>
        <v>0</v>
      </c>
      <c r="FH4" s="13">
        <f t="shared" si="5"/>
        <v>0</v>
      </c>
      <c r="FI4" s="13">
        <f t="shared" si="5"/>
        <v>0</v>
      </c>
      <c r="FJ4" s="13">
        <f t="shared" si="5"/>
        <v>0</v>
      </c>
      <c r="FK4" s="13">
        <f t="shared" si="5"/>
        <v>0</v>
      </c>
      <c r="FL4" s="13">
        <f t="shared" si="5"/>
        <v>0</v>
      </c>
      <c r="FM4" s="13">
        <f t="shared" si="5"/>
        <v>0</v>
      </c>
      <c r="FN4" s="13">
        <f t="shared" si="5"/>
        <v>0</v>
      </c>
      <c r="FO4" s="13">
        <f t="shared" si="5"/>
        <v>0</v>
      </c>
      <c r="FP4" s="13">
        <f t="shared" si="5"/>
        <v>0</v>
      </c>
      <c r="FQ4" s="13">
        <f t="shared" si="5"/>
        <v>0</v>
      </c>
      <c r="FR4" s="13">
        <f t="shared" si="5"/>
        <v>0</v>
      </c>
    </row>
    <row r="5" spans="1:193" s="15" customFormat="1" ht="18.75" customHeight="1">
      <c r="A5" s="28" t="s">
        <v>51</v>
      </c>
      <c r="B5" s="19">
        <f>+SUM(B6:B14)</f>
        <v>4178471576</v>
      </c>
      <c r="C5" s="19">
        <f>+SUM(C6:C14)</f>
        <v>3478539395</v>
      </c>
      <c r="D5" s="19">
        <f>+SUM(D6:D14)</f>
        <v>1321600006</v>
      </c>
      <c r="E5" s="19">
        <f>+SUM(E6:E14)</f>
        <v>1310548615</v>
      </c>
      <c r="F5" s="19">
        <f>+SUM(F6:F14)</f>
        <v>842539140</v>
      </c>
      <c r="G5" s="19">
        <f t="shared" ref="G5:BR5" si="6">+SUM(G6:G14)</f>
        <v>736955163</v>
      </c>
      <c r="H5" s="19">
        <f t="shared" si="6"/>
        <v>578065777</v>
      </c>
      <c r="I5" s="19"/>
      <c r="J5" s="19">
        <f t="shared" si="6"/>
        <v>567014386</v>
      </c>
      <c r="K5" s="19">
        <f t="shared" si="6"/>
        <v>347343360</v>
      </c>
      <c r="L5" s="19">
        <f t="shared" si="6"/>
        <v>254159158</v>
      </c>
      <c r="M5" s="19">
        <f t="shared" si="6"/>
        <v>67441788</v>
      </c>
      <c r="N5" s="19">
        <f t="shared" si="6"/>
        <v>67441788</v>
      </c>
      <c r="O5" s="19">
        <f t="shared" si="6"/>
        <v>917920763</v>
      </c>
      <c r="P5" s="19">
        <f t="shared" si="6"/>
        <v>855801558</v>
      </c>
      <c r="Q5" s="19">
        <f t="shared" si="6"/>
        <v>363443455</v>
      </c>
      <c r="R5" s="19">
        <f t="shared" si="6"/>
        <v>363443455</v>
      </c>
      <c r="S5" s="19">
        <f t="shared" si="6"/>
        <v>2000000</v>
      </c>
      <c r="T5" s="19">
        <f t="shared" si="6"/>
        <v>2000000</v>
      </c>
      <c r="U5" s="19">
        <f t="shared" si="6"/>
        <v>0</v>
      </c>
      <c r="V5" s="19">
        <f t="shared" si="6"/>
        <v>0</v>
      </c>
      <c r="W5" s="19">
        <f t="shared" si="6"/>
        <v>0</v>
      </c>
      <c r="X5" s="19">
        <f t="shared" si="6"/>
        <v>0</v>
      </c>
      <c r="Y5" s="19">
        <f t="shared" si="6"/>
        <v>0</v>
      </c>
      <c r="Z5" s="19">
        <f t="shared" si="6"/>
        <v>0</v>
      </c>
      <c r="AA5" s="19">
        <f t="shared" si="6"/>
        <v>42500000</v>
      </c>
      <c r="AB5" s="19">
        <f t="shared" si="6"/>
        <v>42500000</v>
      </c>
      <c r="AC5" s="19">
        <f t="shared" si="6"/>
        <v>15833044</v>
      </c>
      <c r="AD5" s="19">
        <f t="shared" si="6"/>
        <v>15833044</v>
      </c>
      <c r="AE5" s="19">
        <f t="shared" si="6"/>
        <v>0</v>
      </c>
      <c r="AF5" s="19">
        <f t="shared" si="6"/>
        <v>0</v>
      </c>
      <c r="AG5" s="19">
        <f t="shared" si="6"/>
        <v>0</v>
      </c>
      <c r="AH5" s="19">
        <f t="shared" si="6"/>
        <v>0</v>
      </c>
      <c r="AI5" s="19">
        <f t="shared" si="6"/>
        <v>250000000</v>
      </c>
      <c r="AJ5" s="19">
        <f t="shared" si="6"/>
        <v>249203187</v>
      </c>
      <c r="AK5" s="19">
        <f t="shared" si="6"/>
        <v>50000000</v>
      </c>
      <c r="AL5" s="19">
        <f t="shared" si="6"/>
        <v>50000000</v>
      </c>
      <c r="AM5" s="19">
        <f t="shared" si="6"/>
        <v>623717000</v>
      </c>
      <c r="AN5" s="19">
        <f t="shared" si="6"/>
        <v>623717000</v>
      </c>
      <c r="AO5" s="19">
        <f t="shared" si="6"/>
        <v>121772022</v>
      </c>
      <c r="AP5" s="19">
        <f t="shared" si="6"/>
        <v>121772022</v>
      </c>
      <c r="AQ5" s="19">
        <f t="shared" si="6"/>
        <v>9900000</v>
      </c>
      <c r="AR5" s="19">
        <f t="shared" si="6"/>
        <v>0</v>
      </c>
      <c r="AS5" s="19">
        <f t="shared" si="6"/>
        <v>0</v>
      </c>
      <c r="AT5" s="19">
        <f t="shared" si="6"/>
        <v>0</v>
      </c>
      <c r="AU5" s="19">
        <f t="shared" si="6"/>
        <v>4500000</v>
      </c>
      <c r="AV5" s="19">
        <f t="shared" si="6"/>
        <v>4500000</v>
      </c>
      <c r="AW5" s="19">
        <f t="shared" si="6"/>
        <v>4500000</v>
      </c>
      <c r="AX5" s="19">
        <f t="shared" si="6"/>
        <v>4500000</v>
      </c>
      <c r="AY5" s="19">
        <f t="shared" si="6"/>
        <v>20000000</v>
      </c>
      <c r="AZ5" s="19">
        <f t="shared" si="6"/>
        <v>20000000</v>
      </c>
      <c r="BA5" s="19">
        <f t="shared" si="6"/>
        <v>20000000</v>
      </c>
      <c r="BB5" s="19">
        <f t="shared" si="6"/>
        <v>20000000</v>
      </c>
      <c r="BC5" s="19">
        <f t="shared" si="6"/>
        <v>6195337</v>
      </c>
      <c r="BD5" s="19">
        <f t="shared" si="6"/>
        <v>6195337</v>
      </c>
      <c r="BE5" s="19">
        <f t="shared" si="6"/>
        <v>0</v>
      </c>
      <c r="BF5" s="19">
        <f t="shared" si="6"/>
        <v>0</v>
      </c>
      <c r="BG5" s="19">
        <f t="shared" si="6"/>
        <v>40000000</v>
      </c>
      <c r="BH5" s="19">
        <f t="shared" si="6"/>
        <v>40000000</v>
      </c>
      <c r="BI5" s="19">
        <f t="shared" si="6"/>
        <v>0</v>
      </c>
      <c r="BJ5" s="19">
        <f t="shared" si="6"/>
        <v>0</v>
      </c>
      <c r="BK5" s="19">
        <f t="shared" si="6"/>
        <v>0</v>
      </c>
      <c r="BL5" s="19">
        <f t="shared" si="6"/>
        <v>0</v>
      </c>
      <c r="BM5" s="19">
        <f t="shared" si="6"/>
        <v>0</v>
      </c>
      <c r="BN5" s="19">
        <f t="shared" si="6"/>
        <v>0</v>
      </c>
      <c r="BO5" s="19">
        <f t="shared" si="6"/>
        <v>387000000</v>
      </c>
      <c r="BP5" s="19">
        <f t="shared" si="6"/>
        <v>367512503</v>
      </c>
      <c r="BQ5" s="19">
        <f t="shared" si="6"/>
        <v>40118106</v>
      </c>
      <c r="BR5" s="19">
        <f t="shared" si="6"/>
        <v>40118106</v>
      </c>
      <c r="BS5" s="19">
        <f t="shared" ref="BS5:ED5" si="7">+SUM(BS6:BS14)</f>
        <v>371129960</v>
      </c>
      <c r="BT5" s="19">
        <f t="shared" si="7"/>
        <v>159148939</v>
      </c>
      <c r="BU5" s="19">
        <f t="shared" si="7"/>
        <v>22742867</v>
      </c>
      <c r="BV5" s="19">
        <f t="shared" si="7"/>
        <v>22742867</v>
      </c>
      <c r="BW5" s="19">
        <f t="shared" si="7"/>
        <v>0</v>
      </c>
      <c r="BX5" s="19">
        <f t="shared" si="7"/>
        <v>0</v>
      </c>
      <c r="BY5" s="19">
        <f t="shared" si="7"/>
        <v>0</v>
      </c>
      <c r="BZ5" s="19">
        <f t="shared" si="7"/>
        <v>0</v>
      </c>
      <c r="CA5" s="19">
        <f t="shared" si="7"/>
        <v>0</v>
      </c>
      <c r="CB5" s="19">
        <f t="shared" si="7"/>
        <v>0</v>
      </c>
      <c r="CC5" s="19">
        <f t="shared" si="7"/>
        <v>0</v>
      </c>
      <c r="CD5" s="19">
        <f t="shared" si="7"/>
        <v>0</v>
      </c>
      <c r="CE5" s="19">
        <f t="shared" si="7"/>
        <v>0</v>
      </c>
      <c r="CF5" s="19">
        <f t="shared" si="7"/>
        <v>0</v>
      </c>
      <c r="CG5" s="19">
        <f t="shared" si="7"/>
        <v>0</v>
      </c>
      <c r="CH5" s="19">
        <f t="shared" si="7"/>
        <v>0</v>
      </c>
      <c r="CI5" s="19">
        <f t="shared" si="7"/>
        <v>161408792</v>
      </c>
      <c r="CJ5" s="19">
        <f t="shared" si="7"/>
        <v>47346825</v>
      </c>
      <c r="CK5" s="19">
        <f t="shared" si="7"/>
        <v>34919999</v>
      </c>
      <c r="CL5" s="19">
        <f t="shared" si="7"/>
        <v>34919999</v>
      </c>
      <c r="CM5" s="19">
        <f t="shared" si="7"/>
        <v>0</v>
      </c>
      <c r="CN5" s="19">
        <f t="shared" si="7"/>
        <v>0</v>
      </c>
      <c r="CO5" s="19">
        <f t="shared" si="7"/>
        <v>0</v>
      </c>
      <c r="CP5" s="19">
        <f t="shared" si="7"/>
        <v>0</v>
      </c>
      <c r="CQ5" s="19">
        <f t="shared" si="7"/>
        <v>0</v>
      </c>
      <c r="CR5" s="19">
        <f t="shared" si="7"/>
        <v>0</v>
      </c>
      <c r="CS5" s="19">
        <f t="shared" si="7"/>
        <v>0</v>
      </c>
      <c r="CT5" s="19">
        <f t="shared" si="7"/>
        <v>0</v>
      </c>
      <c r="CU5" s="19">
        <f t="shared" si="7"/>
        <v>10000000</v>
      </c>
      <c r="CV5" s="19">
        <f t="shared" si="7"/>
        <v>10000000</v>
      </c>
      <c r="CW5" s="19">
        <f t="shared" si="7"/>
        <v>0</v>
      </c>
      <c r="CX5" s="19">
        <f t="shared" si="7"/>
        <v>0</v>
      </c>
      <c r="CY5" s="19">
        <f t="shared" si="7"/>
        <v>0</v>
      </c>
      <c r="CZ5" s="19">
        <f t="shared" si="7"/>
        <v>0</v>
      </c>
      <c r="DA5" s="19">
        <f t="shared" si="7"/>
        <v>0</v>
      </c>
      <c r="DB5" s="19">
        <f t="shared" si="7"/>
        <v>0</v>
      </c>
      <c r="DC5" s="19">
        <f t="shared" si="7"/>
        <v>40841208</v>
      </c>
      <c r="DD5" s="19">
        <f t="shared" si="7"/>
        <v>36645725</v>
      </c>
      <c r="DE5" s="19">
        <f t="shared" si="7"/>
        <v>0</v>
      </c>
      <c r="DF5" s="19">
        <f t="shared" si="7"/>
        <v>0</v>
      </c>
      <c r="DG5" s="19">
        <f t="shared" si="7"/>
        <v>0</v>
      </c>
      <c r="DH5" s="19">
        <f t="shared" si="7"/>
        <v>0</v>
      </c>
      <c r="DI5" s="19">
        <f t="shared" si="7"/>
        <v>0</v>
      </c>
      <c r="DJ5" s="19">
        <f t="shared" si="7"/>
        <v>0</v>
      </c>
      <c r="DK5" s="19">
        <f t="shared" si="7"/>
        <v>0</v>
      </c>
      <c r="DL5" s="19">
        <f t="shared" si="7"/>
        <v>0</v>
      </c>
      <c r="DM5" s="19">
        <f t="shared" si="7"/>
        <v>0</v>
      </c>
      <c r="DN5" s="19">
        <f t="shared" si="7"/>
        <v>0</v>
      </c>
      <c r="DO5" s="19">
        <f t="shared" si="7"/>
        <v>0</v>
      </c>
      <c r="DP5" s="19">
        <f t="shared" si="7"/>
        <v>0</v>
      </c>
      <c r="DQ5" s="19">
        <f t="shared" si="7"/>
        <v>0</v>
      </c>
      <c r="DR5" s="19">
        <f t="shared" si="7"/>
        <v>0</v>
      </c>
      <c r="DS5" s="19">
        <f t="shared" si="7"/>
        <v>15249700</v>
      </c>
      <c r="DT5" s="19">
        <f t="shared" si="7"/>
        <v>0</v>
      </c>
      <c r="DU5" s="19">
        <f t="shared" si="7"/>
        <v>0</v>
      </c>
      <c r="DV5" s="19">
        <f t="shared" si="7"/>
        <v>0</v>
      </c>
      <c r="DW5" s="19">
        <f t="shared" si="7"/>
        <v>0</v>
      </c>
      <c r="DX5" s="19">
        <f t="shared" si="7"/>
        <v>0</v>
      </c>
      <c r="DY5" s="19">
        <f t="shared" si="7"/>
        <v>0</v>
      </c>
      <c r="DZ5" s="19">
        <f t="shared" si="7"/>
        <v>0</v>
      </c>
      <c r="EA5" s="19">
        <f t="shared" si="7"/>
        <v>20000000</v>
      </c>
      <c r="EB5" s="19">
        <f t="shared" si="7"/>
        <v>0</v>
      </c>
      <c r="EC5" s="19">
        <f t="shared" si="7"/>
        <v>0</v>
      </c>
      <c r="ED5" s="19">
        <f t="shared" si="7"/>
        <v>0</v>
      </c>
      <c r="EE5" s="19">
        <f t="shared" ref="EE5:FR5" si="8">+SUM(EE6:EE14)</f>
        <v>66226316</v>
      </c>
      <c r="EF5" s="19">
        <f t="shared" si="8"/>
        <v>22854000</v>
      </c>
      <c r="EG5" s="19">
        <f t="shared" si="8"/>
        <v>2762948</v>
      </c>
      <c r="EH5" s="19">
        <f t="shared" si="8"/>
        <v>2762948</v>
      </c>
      <c r="EI5" s="19">
        <f t="shared" si="8"/>
        <v>0</v>
      </c>
      <c r="EJ5" s="19">
        <f t="shared" si="8"/>
        <v>0</v>
      </c>
      <c r="EK5" s="19">
        <f t="shared" si="8"/>
        <v>0</v>
      </c>
      <c r="EL5" s="19">
        <f t="shared" si="8"/>
        <v>0</v>
      </c>
      <c r="EM5" s="19">
        <f t="shared" si="8"/>
        <v>0</v>
      </c>
      <c r="EN5" s="19">
        <f t="shared" si="8"/>
        <v>0</v>
      </c>
      <c r="EO5" s="19">
        <f t="shared" si="8"/>
        <v>0</v>
      </c>
      <c r="EP5" s="19">
        <f t="shared" si="8"/>
        <v>0</v>
      </c>
      <c r="EQ5" s="19">
        <f t="shared" si="8"/>
        <v>0</v>
      </c>
      <c r="ER5" s="19">
        <f t="shared" si="8"/>
        <v>0</v>
      </c>
      <c r="ES5" s="19">
        <f t="shared" si="8"/>
        <v>0</v>
      </c>
      <c r="ET5" s="19">
        <f t="shared" si="8"/>
        <v>0</v>
      </c>
      <c r="EU5" s="19">
        <f t="shared" si="8"/>
        <v>0</v>
      </c>
      <c r="EV5" s="19">
        <f t="shared" si="8"/>
        <v>0</v>
      </c>
      <c r="EW5" s="19">
        <f t="shared" si="8"/>
        <v>0</v>
      </c>
      <c r="EX5" s="19">
        <f t="shared" si="8"/>
        <v>0</v>
      </c>
      <c r="EY5" s="19">
        <f t="shared" si="8"/>
        <v>0</v>
      </c>
      <c r="EZ5" s="19">
        <f t="shared" si="8"/>
        <v>0</v>
      </c>
      <c r="FA5" s="19">
        <f t="shared" si="8"/>
        <v>0</v>
      </c>
      <c r="FB5" s="19">
        <f t="shared" si="8"/>
        <v>0</v>
      </c>
      <c r="FC5" s="19">
        <f t="shared" si="8"/>
        <v>0</v>
      </c>
      <c r="FD5" s="19">
        <f t="shared" si="8"/>
        <v>0</v>
      </c>
      <c r="FE5" s="19">
        <f t="shared" si="8"/>
        <v>0</v>
      </c>
      <c r="FF5" s="19">
        <f t="shared" si="8"/>
        <v>0</v>
      </c>
      <c r="FG5" s="19">
        <f t="shared" si="8"/>
        <v>0</v>
      </c>
      <c r="FH5" s="19">
        <f t="shared" si="8"/>
        <v>0</v>
      </c>
      <c r="FI5" s="19">
        <f t="shared" si="8"/>
        <v>0</v>
      </c>
      <c r="FJ5" s="19">
        <f t="shared" si="8"/>
        <v>0</v>
      </c>
      <c r="FK5" s="19">
        <f t="shared" si="8"/>
        <v>0</v>
      </c>
      <c r="FL5" s="19">
        <f t="shared" si="8"/>
        <v>0</v>
      </c>
      <c r="FM5" s="19">
        <f t="shared" si="8"/>
        <v>0</v>
      </c>
      <c r="FN5" s="19">
        <f t="shared" si="8"/>
        <v>0</v>
      </c>
      <c r="FO5" s="19">
        <f t="shared" si="8"/>
        <v>0</v>
      </c>
      <c r="FP5" s="19">
        <f t="shared" si="8"/>
        <v>0</v>
      </c>
      <c r="FQ5" s="19">
        <f t="shared" si="8"/>
        <v>0</v>
      </c>
      <c r="FR5" s="19">
        <f t="shared" si="8"/>
        <v>0</v>
      </c>
    </row>
    <row r="6" spans="1:193">
      <c r="A6" s="4" t="s">
        <v>52</v>
      </c>
      <c r="B6" s="3">
        <f t="shared" ref="B6:B14" si="9">+F6+AI6+AM6+AQ6+AU6+AY6+BC6+BG6+BK6+BO6+EM6+EQ6+BW6+K6+O6+CA6+S6+W6+AA6+AE6+BS6+CE6+CI6+CM6+CQ6+CU6+CY6+DC6+DG6+DK6+DO6+DS6+DW6+EA6+EE6+EI6+EY6+EU6+FC6+FF6+FK6+FO6</f>
        <v>351905000</v>
      </c>
      <c r="C6" s="3">
        <f t="shared" ref="C6:C14" si="10">+G6+AJ6+AN6+AR6+AV6+AZ6+BD6+BH6+BL6+BP6+EN6+ER6+BX6+L6+P6+CB6+T6+X6+AB6+AF6+BT6+CF6+CJ6+CN6+CR6+CV6+CZ6+DD6+DH6+DL6+DP6+DT6+DX6+EB6+EF6+EJ6+EZ6+EV6+FD6+FG6+FL6+FP6</f>
        <v>250998079</v>
      </c>
      <c r="D6" s="3">
        <f t="shared" ref="D6:D14" si="11">+H6+AK6+AO6+AS6+AW6+BA6+BE6+BI6+BM6+BQ6+EO6+ES6+BY6+M6+Q6+CC6+U6+Y6+AC6+AG6+BU6+CG6+CK6+CO6+CS6+CW6+DA6+DE6+DI6+DM6+DQ6+DU6+DY6+EC6+EG6+EK6+FA6+EW6+FE6+FH6+FM6+FQ6</f>
        <v>242524361</v>
      </c>
      <c r="E6" s="3">
        <f t="shared" ref="E6:E14" si="12">+J6+AL6+AP6+AT6+AX6+BB6+BF6+BJ6+BN6+BR6+EP6+ET6+BZ6+N6+R6+CD6+V6+Z6+AD6+AH6+BV6+CH6+CL6+CP6+CT6+CX6+DB6+DF6+DJ6+DN6+DR6+DV6+DZ6+ED6+EH6+EL6+FB6+EX6+FF6+FI6+FN6+FR6</f>
        <v>237861304</v>
      </c>
      <c r="F6" s="3">
        <v>327202500</v>
      </c>
      <c r="G6" s="3">
        <v>229611456</v>
      </c>
      <c r="H6" s="3">
        <f>229241058-2404334</f>
        <v>226836724</v>
      </c>
      <c r="I6" s="3"/>
      <c r="J6" s="3">
        <v>222173667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24702500</v>
      </c>
      <c r="BT6" s="3">
        <v>21386623</v>
      </c>
      <c r="BU6" s="3">
        <v>15687637</v>
      </c>
      <c r="BV6" s="3">
        <v>15687637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0</v>
      </c>
      <c r="EB6" s="3">
        <v>0</v>
      </c>
      <c r="EC6" s="3">
        <v>0</v>
      </c>
      <c r="ED6" s="3">
        <v>0</v>
      </c>
      <c r="EE6" s="3">
        <v>0</v>
      </c>
      <c r="EF6" s="3">
        <v>0</v>
      </c>
      <c r="EG6" s="3">
        <v>0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0</v>
      </c>
      <c r="EN6" s="3">
        <v>0</v>
      </c>
      <c r="EO6" s="3">
        <v>0</v>
      </c>
      <c r="EP6" s="3">
        <v>0</v>
      </c>
      <c r="EQ6" s="3">
        <v>0</v>
      </c>
      <c r="ER6" s="3">
        <v>0</v>
      </c>
      <c r="ES6" s="3">
        <v>0</v>
      </c>
      <c r="ET6" s="3">
        <v>0</v>
      </c>
      <c r="EU6" s="3">
        <v>0</v>
      </c>
      <c r="EV6" s="3">
        <v>0</v>
      </c>
      <c r="EW6" s="3">
        <v>0</v>
      </c>
      <c r="EX6" s="3">
        <v>0</v>
      </c>
      <c r="EY6" s="3">
        <v>0</v>
      </c>
      <c r="EZ6" s="3">
        <v>0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0</v>
      </c>
      <c r="FI6" s="3">
        <v>0</v>
      </c>
      <c r="FJ6" s="3">
        <v>0</v>
      </c>
      <c r="FK6" s="3">
        <v>0</v>
      </c>
      <c r="FL6" s="3">
        <v>0</v>
      </c>
      <c r="FM6" s="3">
        <v>0</v>
      </c>
      <c r="FN6" s="3">
        <v>0</v>
      </c>
      <c r="FO6" s="3">
        <v>0</v>
      </c>
      <c r="FP6" s="3">
        <v>0</v>
      </c>
      <c r="FQ6" s="3">
        <v>0</v>
      </c>
      <c r="FR6" s="3">
        <v>0</v>
      </c>
    </row>
    <row r="7" spans="1:193" hidden="1" outlineLevel="1">
      <c r="A7" s="4" t="s">
        <v>53</v>
      </c>
      <c r="B7" s="3">
        <f t="shared" si="9"/>
        <v>2443949325</v>
      </c>
      <c r="C7" s="3">
        <f t="shared" si="10"/>
        <v>2015842697</v>
      </c>
      <c r="D7" s="3">
        <f t="shared" si="11"/>
        <v>567399137</v>
      </c>
      <c r="E7" s="3">
        <f t="shared" si="12"/>
        <v>561010803</v>
      </c>
      <c r="F7" s="3">
        <v>156310495</v>
      </c>
      <c r="G7" s="3">
        <v>150000000</v>
      </c>
      <c r="H7" s="3">
        <v>149402390</v>
      </c>
      <c r="I7" s="3"/>
      <c r="J7" s="3">
        <f>149402390-6388334</f>
        <v>143014056</v>
      </c>
      <c r="K7" s="3">
        <v>272083704</v>
      </c>
      <c r="L7" s="3">
        <v>204159158</v>
      </c>
      <c r="M7" s="3">
        <v>67441788</v>
      </c>
      <c r="N7" s="3">
        <v>67441788</v>
      </c>
      <c r="O7" s="3">
        <v>437948780</v>
      </c>
      <c r="P7" s="3">
        <f>375829575+5098918</f>
        <v>380928493</v>
      </c>
      <c r="Q7" s="3">
        <f>122748195+1114743</f>
        <v>123862938</v>
      </c>
      <c r="R7" s="3">
        <f>122748195+1114743</f>
        <v>123862938</v>
      </c>
      <c r="S7" s="3">
        <v>2000000</v>
      </c>
      <c r="T7" s="3">
        <v>2000000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25000000</v>
      </c>
      <c r="AB7" s="3">
        <v>25000000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250000000</v>
      </c>
      <c r="AJ7" s="3">
        <v>249203187</v>
      </c>
      <c r="AK7" s="3">
        <v>50000000</v>
      </c>
      <c r="AL7" s="3">
        <v>50000000</v>
      </c>
      <c r="AM7" s="3">
        <v>623717000</v>
      </c>
      <c r="AN7" s="3">
        <v>623717000</v>
      </c>
      <c r="AO7" s="3">
        <v>121772022</v>
      </c>
      <c r="AP7" s="3">
        <v>121772022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20000000</v>
      </c>
      <c r="AZ7" s="3">
        <v>20000000</v>
      </c>
      <c r="BA7" s="3">
        <v>20000000</v>
      </c>
      <c r="BB7" s="3">
        <v>20000000</v>
      </c>
      <c r="BC7" s="3">
        <v>6195337</v>
      </c>
      <c r="BD7" s="3">
        <v>6195337</v>
      </c>
      <c r="BE7" s="3">
        <v>0</v>
      </c>
      <c r="BF7" s="3">
        <v>0</v>
      </c>
      <c r="BG7" s="3">
        <v>40000000</v>
      </c>
      <c r="BH7" s="3">
        <v>40000000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249748811</v>
      </c>
      <c r="BP7" s="3">
        <v>230646972</v>
      </c>
      <c r="BQ7" s="3">
        <v>0</v>
      </c>
      <c r="BR7" s="3">
        <v>0</v>
      </c>
      <c r="BS7" s="3">
        <v>138695198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141408792</v>
      </c>
      <c r="CJ7" s="3">
        <v>47346825</v>
      </c>
      <c r="CK7" s="3">
        <v>34919999</v>
      </c>
      <c r="CL7" s="3">
        <v>34919999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40841208</v>
      </c>
      <c r="DD7" s="3">
        <v>36645725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20000000</v>
      </c>
      <c r="EB7" s="3">
        <v>0</v>
      </c>
      <c r="EC7" s="3">
        <v>0</v>
      </c>
      <c r="ED7" s="3">
        <v>0</v>
      </c>
      <c r="EE7" s="3">
        <v>20000000</v>
      </c>
      <c r="EF7" s="3">
        <v>0</v>
      </c>
      <c r="EG7" s="3">
        <v>0</v>
      </c>
      <c r="EH7" s="3">
        <v>0</v>
      </c>
      <c r="EI7" s="3">
        <v>0</v>
      </c>
      <c r="EJ7" s="3">
        <v>0</v>
      </c>
      <c r="EK7" s="3">
        <v>0</v>
      </c>
      <c r="EL7" s="3">
        <v>0</v>
      </c>
      <c r="EM7" s="3">
        <v>0</v>
      </c>
      <c r="EN7" s="3">
        <v>0</v>
      </c>
      <c r="EO7" s="3">
        <v>0</v>
      </c>
      <c r="EP7" s="3">
        <v>0</v>
      </c>
      <c r="EQ7" s="3">
        <v>0</v>
      </c>
      <c r="ER7" s="3">
        <v>0</v>
      </c>
      <c r="ES7" s="3">
        <v>0</v>
      </c>
      <c r="ET7" s="3">
        <v>0</v>
      </c>
      <c r="EU7" s="3">
        <v>0</v>
      </c>
      <c r="EV7" s="3">
        <v>0</v>
      </c>
      <c r="EW7" s="3">
        <v>0</v>
      </c>
      <c r="EX7" s="3">
        <v>0</v>
      </c>
      <c r="EY7" s="3">
        <v>0</v>
      </c>
      <c r="EZ7" s="3">
        <v>0</v>
      </c>
      <c r="FA7" s="3">
        <v>0</v>
      </c>
      <c r="FB7" s="3">
        <v>0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0</v>
      </c>
      <c r="FI7" s="3">
        <v>0</v>
      </c>
      <c r="FJ7" s="3">
        <v>0</v>
      </c>
      <c r="FK7" s="3">
        <v>0</v>
      </c>
      <c r="FL7" s="3">
        <v>0</v>
      </c>
      <c r="FM7" s="3">
        <v>0</v>
      </c>
      <c r="FN7" s="3">
        <v>0</v>
      </c>
      <c r="FO7" s="3">
        <v>0</v>
      </c>
      <c r="FP7" s="3">
        <v>0</v>
      </c>
      <c r="FQ7" s="3">
        <v>0</v>
      </c>
      <c r="FR7" s="3">
        <v>0</v>
      </c>
    </row>
    <row r="8" spans="1:193" hidden="1" outlineLevel="1">
      <c r="A8" s="4" t="s">
        <v>54</v>
      </c>
      <c r="B8" s="3">
        <f t="shared" si="9"/>
        <v>502911268</v>
      </c>
      <c r="C8" s="3">
        <f t="shared" si="10"/>
        <v>453576410</v>
      </c>
      <c r="D8" s="3">
        <f t="shared" si="11"/>
        <v>188498788</v>
      </c>
      <c r="E8" s="3">
        <f t="shared" si="12"/>
        <v>188498788</v>
      </c>
      <c r="F8" s="3">
        <v>124046145</v>
      </c>
      <c r="G8" s="3">
        <v>123688907</v>
      </c>
      <c r="H8" s="3">
        <v>105988361</v>
      </c>
      <c r="I8" s="3"/>
      <c r="J8" s="3">
        <v>105988361</v>
      </c>
      <c r="K8" s="3">
        <v>0</v>
      </c>
      <c r="L8" s="3">
        <v>0</v>
      </c>
      <c r="M8" s="3">
        <v>0</v>
      </c>
      <c r="N8" s="3">
        <v>0</v>
      </c>
      <c r="O8" s="3">
        <v>120000000</v>
      </c>
      <c r="P8" s="3">
        <v>120000000</v>
      </c>
      <c r="Q8" s="3">
        <v>35337091</v>
      </c>
      <c r="R8" s="3">
        <v>35337091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137251189</v>
      </c>
      <c r="BP8" s="3">
        <v>136865531</v>
      </c>
      <c r="BQ8" s="3">
        <v>40118106</v>
      </c>
      <c r="BR8" s="3">
        <v>40118106</v>
      </c>
      <c r="BS8" s="3">
        <v>121613934</v>
      </c>
      <c r="BT8" s="3">
        <v>73021972</v>
      </c>
      <c r="BU8" s="3">
        <v>7055230</v>
      </c>
      <c r="BV8" s="3">
        <v>7055230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3">
        <v>0</v>
      </c>
      <c r="EE8" s="3">
        <v>0</v>
      </c>
      <c r="EF8" s="3">
        <v>0</v>
      </c>
      <c r="EG8" s="3">
        <v>0</v>
      </c>
      <c r="EH8" s="3">
        <v>0</v>
      </c>
      <c r="EI8" s="3">
        <v>0</v>
      </c>
      <c r="EJ8" s="3">
        <v>0</v>
      </c>
      <c r="EK8" s="3">
        <v>0</v>
      </c>
      <c r="EL8" s="3">
        <v>0</v>
      </c>
      <c r="EM8" s="3">
        <v>0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0</v>
      </c>
      <c r="ET8" s="3">
        <v>0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3">
        <v>0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0</v>
      </c>
      <c r="FI8" s="3">
        <v>0</v>
      </c>
      <c r="FJ8" s="3">
        <v>0</v>
      </c>
      <c r="FK8" s="3">
        <v>0</v>
      </c>
      <c r="FL8" s="3">
        <v>0</v>
      </c>
      <c r="FM8" s="3">
        <v>0</v>
      </c>
      <c r="FN8" s="3">
        <v>0</v>
      </c>
      <c r="FO8" s="3">
        <v>0</v>
      </c>
      <c r="FP8" s="3">
        <v>0</v>
      </c>
      <c r="FQ8" s="3">
        <v>0</v>
      </c>
      <c r="FR8" s="3">
        <v>0</v>
      </c>
    </row>
    <row r="9" spans="1:193" hidden="1" outlineLevel="1">
      <c r="A9" s="4" t="s">
        <v>55</v>
      </c>
      <c r="B9" s="3">
        <f t="shared" si="9"/>
        <v>264880000</v>
      </c>
      <c r="C9" s="3">
        <f t="shared" si="10"/>
        <v>148395144</v>
      </c>
      <c r="D9" s="3">
        <f t="shared" si="11"/>
        <v>74434725</v>
      </c>
      <c r="E9" s="3">
        <f t="shared" si="12"/>
        <v>74434725</v>
      </c>
      <c r="F9" s="3">
        <v>34980000</v>
      </c>
      <c r="G9" s="3">
        <v>33654800</v>
      </c>
      <c r="H9" s="3">
        <v>24616000</v>
      </c>
      <c r="I9" s="3"/>
      <c r="J9" s="3">
        <v>24616000</v>
      </c>
      <c r="K9" s="3">
        <v>25259656</v>
      </c>
      <c r="L9" s="3">
        <v>0</v>
      </c>
      <c r="M9" s="3">
        <v>0</v>
      </c>
      <c r="N9" s="3">
        <v>0</v>
      </c>
      <c r="O9" s="3">
        <v>45500000</v>
      </c>
      <c r="P9" s="3">
        <v>45500000</v>
      </c>
      <c r="Q9" s="3">
        <v>45318725</v>
      </c>
      <c r="R9" s="3">
        <v>45318725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9900000</v>
      </c>
      <c r="AR9" s="3">
        <v>0</v>
      </c>
      <c r="AS9" s="3">
        <v>0</v>
      </c>
      <c r="AT9" s="3">
        <v>0</v>
      </c>
      <c r="AU9" s="3">
        <v>4500000</v>
      </c>
      <c r="AV9" s="3">
        <v>4500000</v>
      </c>
      <c r="AW9" s="3">
        <v>4500000</v>
      </c>
      <c r="AX9" s="3">
        <v>4500000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86118328</v>
      </c>
      <c r="BT9" s="3">
        <v>64740344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20000000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15249700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3">
        <v>0</v>
      </c>
      <c r="EE9" s="3">
        <v>23372316</v>
      </c>
      <c r="EF9" s="3">
        <v>0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0</v>
      </c>
      <c r="FC9" s="3">
        <v>0</v>
      </c>
      <c r="FD9" s="3">
        <v>0</v>
      </c>
      <c r="FE9" s="3">
        <v>0</v>
      </c>
      <c r="FF9" s="3">
        <v>0</v>
      </c>
      <c r="FG9" s="3">
        <v>0</v>
      </c>
      <c r="FH9" s="3">
        <v>0</v>
      </c>
      <c r="FI9" s="3">
        <v>0</v>
      </c>
      <c r="FJ9" s="3">
        <v>0</v>
      </c>
      <c r="FK9" s="3">
        <v>0</v>
      </c>
      <c r="FL9" s="3">
        <v>0</v>
      </c>
      <c r="FM9" s="3">
        <v>0</v>
      </c>
      <c r="FN9" s="3">
        <v>0</v>
      </c>
      <c r="FO9" s="3">
        <v>0</v>
      </c>
      <c r="FP9" s="3">
        <v>0</v>
      </c>
      <c r="FQ9" s="3">
        <v>0</v>
      </c>
      <c r="FR9" s="3">
        <v>0</v>
      </c>
    </row>
    <row r="10" spans="1:193" hidden="1" outlineLevel="1">
      <c r="A10" s="4" t="s">
        <v>56</v>
      </c>
      <c r="B10" s="3">
        <f t="shared" si="9"/>
        <v>0</v>
      </c>
      <c r="C10" s="3">
        <f t="shared" si="10"/>
        <v>0</v>
      </c>
      <c r="D10" s="3">
        <f t="shared" si="11"/>
        <v>0</v>
      </c>
      <c r="E10" s="3">
        <f t="shared" si="12"/>
        <v>0</v>
      </c>
      <c r="F10" s="3">
        <v>0</v>
      </c>
      <c r="G10" s="3">
        <v>0</v>
      </c>
      <c r="H10" s="3">
        <v>0</v>
      </c>
      <c r="I10" s="3"/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0</v>
      </c>
      <c r="FI10" s="3">
        <v>0</v>
      </c>
      <c r="FJ10" s="3">
        <v>0</v>
      </c>
      <c r="FK10" s="3">
        <v>0</v>
      </c>
      <c r="FL10" s="3">
        <v>0</v>
      </c>
      <c r="FM10" s="3">
        <v>0</v>
      </c>
      <c r="FN10" s="3">
        <v>0</v>
      </c>
      <c r="FO10" s="3">
        <v>0</v>
      </c>
      <c r="FP10" s="3">
        <v>0</v>
      </c>
      <c r="FQ10" s="3">
        <v>0</v>
      </c>
      <c r="FR10" s="3">
        <v>0</v>
      </c>
    </row>
    <row r="11" spans="1:193" hidden="1" outlineLevel="1">
      <c r="A11" s="4" t="s">
        <v>57</v>
      </c>
      <c r="B11" s="3">
        <f t="shared" si="9"/>
        <v>275879048</v>
      </c>
      <c r="C11" s="3">
        <f t="shared" si="10"/>
        <v>275879048</v>
      </c>
      <c r="D11" s="3">
        <f t="shared" si="11"/>
        <v>147446689</v>
      </c>
      <c r="E11" s="3">
        <f t="shared" si="12"/>
        <v>147446689</v>
      </c>
      <c r="F11" s="3">
        <v>0</v>
      </c>
      <c r="G11" s="3">
        <v>0</v>
      </c>
      <c r="H11" s="3">
        <v>0</v>
      </c>
      <c r="I11" s="3"/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225616100</v>
      </c>
      <c r="P11" s="3">
        <v>225616100</v>
      </c>
      <c r="Q11" s="3">
        <v>128850697</v>
      </c>
      <c r="R11" s="3">
        <v>128850697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17500000</v>
      </c>
      <c r="AB11" s="3">
        <v>17500000</v>
      </c>
      <c r="AC11" s="3">
        <v>15833044</v>
      </c>
      <c r="AD11" s="3">
        <v>15833044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10000000</v>
      </c>
      <c r="CV11" s="3">
        <v>10000000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22762948</v>
      </c>
      <c r="EF11" s="3">
        <v>22762948</v>
      </c>
      <c r="EG11" s="3">
        <v>2762948</v>
      </c>
      <c r="EH11" s="3">
        <v>2762948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3">
        <v>0</v>
      </c>
      <c r="EP11" s="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0</v>
      </c>
      <c r="FR11" s="3">
        <v>0</v>
      </c>
    </row>
    <row r="12" spans="1:193" hidden="1" outlineLevel="1">
      <c r="A12" s="4" t="s">
        <v>58</v>
      </c>
      <c r="B12" s="3">
        <f t="shared" si="9"/>
        <v>38499451</v>
      </c>
      <c r="C12" s="3">
        <f t="shared" si="10"/>
        <v>38499451</v>
      </c>
      <c r="D12" s="3">
        <f t="shared" si="11"/>
        <v>0</v>
      </c>
      <c r="E12" s="3">
        <f t="shared" si="12"/>
        <v>0</v>
      </c>
      <c r="F12" s="3">
        <v>0</v>
      </c>
      <c r="G12" s="3">
        <v>0</v>
      </c>
      <c r="H12" s="3">
        <v>0</v>
      </c>
      <c r="I12" s="3"/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38499451</v>
      </c>
      <c r="P12" s="3">
        <v>38499451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</row>
    <row r="13" spans="1:193" hidden="1" outlineLevel="1">
      <c r="A13" s="4" t="s">
        <v>59</v>
      </c>
      <c r="B13" s="3">
        <f t="shared" si="9"/>
        <v>255189970</v>
      </c>
      <c r="C13" s="3">
        <f t="shared" si="10"/>
        <v>250091052</v>
      </c>
      <c r="D13" s="3">
        <f t="shared" si="11"/>
        <v>71222302</v>
      </c>
      <c r="E13" s="3">
        <f t="shared" si="12"/>
        <v>71222302</v>
      </c>
      <c r="F13" s="3">
        <v>200000000</v>
      </c>
      <c r="G13" s="3">
        <v>200000000</v>
      </c>
      <c r="H13" s="3">
        <v>71222302</v>
      </c>
      <c r="I13" s="3"/>
      <c r="J13" s="3">
        <v>71222302</v>
      </c>
      <c r="K13" s="3">
        <v>50000000</v>
      </c>
      <c r="L13" s="3">
        <v>50000000</v>
      </c>
      <c r="M13" s="3">
        <v>0</v>
      </c>
      <c r="N13" s="3">
        <v>0</v>
      </c>
      <c r="O13" s="3">
        <v>5098918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0</v>
      </c>
      <c r="EE13" s="3">
        <v>91052</v>
      </c>
      <c r="EF13" s="3">
        <v>91052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0</v>
      </c>
      <c r="FI13" s="3">
        <v>0</v>
      </c>
      <c r="FJ13" s="3">
        <v>0</v>
      </c>
      <c r="FK13" s="3">
        <v>0</v>
      </c>
      <c r="FL13" s="3">
        <v>0</v>
      </c>
      <c r="FM13" s="3">
        <v>0</v>
      </c>
      <c r="FN13" s="3">
        <v>0</v>
      </c>
      <c r="FO13" s="3">
        <v>0</v>
      </c>
      <c r="FP13" s="3">
        <v>0</v>
      </c>
      <c r="FQ13" s="3">
        <v>0</v>
      </c>
      <c r="FR13" s="3">
        <v>0</v>
      </c>
    </row>
    <row r="14" spans="1:193" hidden="1" outlineLevel="1">
      <c r="A14" s="4" t="s">
        <v>60</v>
      </c>
      <c r="B14" s="3">
        <f t="shared" si="9"/>
        <v>45257514</v>
      </c>
      <c r="C14" s="3">
        <f t="shared" si="10"/>
        <v>45257514</v>
      </c>
      <c r="D14" s="3">
        <f t="shared" si="11"/>
        <v>30074004</v>
      </c>
      <c r="E14" s="3">
        <f t="shared" si="12"/>
        <v>30074004</v>
      </c>
      <c r="F14" s="3">
        <v>0</v>
      </c>
      <c r="G14" s="3">
        <v>0</v>
      </c>
      <c r="H14" s="3">
        <v>0</v>
      </c>
      <c r="I14" s="3"/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45257514</v>
      </c>
      <c r="P14" s="3">
        <v>45257514</v>
      </c>
      <c r="Q14" s="3">
        <v>30074004</v>
      </c>
      <c r="R14" s="3">
        <v>30074004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</row>
    <row r="15" spans="1:193" s="15" customFormat="1" collapsed="1">
      <c r="A15" s="18" t="s">
        <v>61</v>
      </c>
      <c r="B15" s="19">
        <f>+SUM(B16:B22)</f>
        <v>1704255438</v>
      </c>
      <c r="C15" s="19">
        <f>+SUM(C16:C22)</f>
        <v>1188513369</v>
      </c>
      <c r="D15" s="19">
        <f>+SUM(D16:D22)</f>
        <v>1112318176</v>
      </c>
      <c r="E15" s="19">
        <f>+SUM(E16:E22)</f>
        <v>1085268260</v>
      </c>
      <c r="F15" s="19">
        <f t="shared" ref="F15:BQ15" si="13">+SUM(F16:F22)</f>
        <v>1296720300</v>
      </c>
      <c r="G15" s="19">
        <f t="shared" si="13"/>
        <v>1003243579</v>
      </c>
      <c r="H15" s="19">
        <f t="shared" si="13"/>
        <v>943313079</v>
      </c>
      <c r="I15" s="19"/>
      <c r="J15" s="19">
        <f t="shared" si="13"/>
        <v>916408663</v>
      </c>
      <c r="K15" s="19">
        <f t="shared" si="13"/>
        <v>0</v>
      </c>
      <c r="L15" s="19">
        <f t="shared" si="13"/>
        <v>0</v>
      </c>
      <c r="M15" s="19">
        <f t="shared" si="13"/>
        <v>0</v>
      </c>
      <c r="N15" s="19">
        <f t="shared" si="13"/>
        <v>0</v>
      </c>
      <c r="O15" s="19">
        <f t="shared" si="13"/>
        <v>230000000</v>
      </c>
      <c r="P15" s="19">
        <f t="shared" si="13"/>
        <v>152236797</v>
      </c>
      <c r="Q15" s="19">
        <f t="shared" si="13"/>
        <v>137800796</v>
      </c>
      <c r="R15" s="19">
        <f t="shared" si="13"/>
        <v>137800796</v>
      </c>
      <c r="S15" s="19">
        <f t="shared" si="13"/>
        <v>0</v>
      </c>
      <c r="T15" s="19">
        <f t="shared" si="13"/>
        <v>0</v>
      </c>
      <c r="U15" s="19">
        <f t="shared" si="13"/>
        <v>0</v>
      </c>
      <c r="V15" s="19">
        <f t="shared" si="13"/>
        <v>0</v>
      </c>
      <c r="W15" s="19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si="13"/>
        <v>0</v>
      </c>
      <c r="AH15" s="19">
        <f t="shared" si="13"/>
        <v>0</v>
      </c>
      <c r="AI15" s="19">
        <f t="shared" si="13"/>
        <v>0</v>
      </c>
      <c r="AJ15" s="19">
        <f t="shared" si="13"/>
        <v>0</v>
      </c>
      <c r="AK15" s="19">
        <f t="shared" si="13"/>
        <v>0</v>
      </c>
      <c r="AL15" s="19">
        <f t="shared" si="13"/>
        <v>0</v>
      </c>
      <c r="AM15" s="19">
        <f t="shared" si="13"/>
        <v>0</v>
      </c>
      <c r="AN15" s="19">
        <f t="shared" si="13"/>
        <v>0</v>
      </c>
      <c r="AO15" s="19">
        <f t="shared" si="13"/>
        <v>0</v>
      </c>
      <c r="AP15" s="19">
        <f t="shared" si="13"/>
        <v>0</v>
      </c>
      <c r="AQ15" s="19">
        <f t="shared" si="13"/>
        <v>0</v>
      </c>
      <c r="AR15" s="19">
        <f t="shared" si="13"/>
        <v>0</v>
      </c>
      <c r="AS15" s="19">
        <f t="shared" si="13"/>
        <v>0</v>
      </c>
      <c r="AT15" s="19">
        <f t="shared" si="13"/>
        <v>0</v>
      </c>
      <c r="AU15" s="19">
        <f t="shared" si="13"/>
        <v>0</v>
      </c>
      <c r="AV15" s="19">
        <f t="shared" si="13"/>
        <v>0</v>
      </c>
      <c r="AW15" s="19">
        <f t="shared" si="13"/>
        <v>0</v>
      </c>
      <c r="AX15" s="19">
        <f t="shared" si="13"/>
        <v>0</v>
      </c>
      <c r="AY15" s="19">
        <f t="shared" si="13"/>
        <v>0</v>
      </c>
      <c r="AZ15" s="19">
        <f t="shared" si="13"/>
        <v>0</v>
      </c>
      <c r="BA15" s="19">
        <f t="shared" si="13"/>
        <v>0</v>
      </c>
      <c r="BB15" s="19">
        <f t="shared" si="13"/>
        <v>0</v>
      </c>
      <c r="BC15" s="19">
        <f t="shared" si="13"/>
        <v>0</v>
      </c>
      <c r="BD15" s="19">
        <f t="shared" si="13"/>
        <v>0</v>
      </c>
      <c r="BE15" s="19">
        <f t="shared" si="13"/>
        <v>0</v>
      </c>
      <c r="BF15" s="19">
        <f t="shared" si="13"/>
        <v>0</v>
      </c>
      <c r="BG15" s="19">
        <f t="shared" si="13"/>
        <v>0</v>
      </c>
      <c r="BH15" s="19">
        <f t="shared" si="13"/>
        <v>0</v>
      </c>
      <c r="BI15" s="19">
        <f t="shared" si="13"/>
        <v>0</v>
      </c>
      <c r="BJ15" s="19">
        <f t="shared" si="13"/>
        <v>0</v>
      </c>
      <c r="BK15" s="19">
        <f t="shared" si="13"/>
        <v>0</v>
      </c>
      <c r="BL15" s="19">
        <f t="shared" si="13"/>
        <v>0</v>
      </c>
      <c r="BM15" s="19">
        <f t="shared" si="13"/>
        <v>0</v>
      </c>
      <c r="BN15" s="19">
        <f t="shared" si="13"/>
        <v>0</v>
      </c>
      <c r="BO15" s="19">
        <f t="shared" si="13"/>
        <v>0</v>
      </c>
      <c r="BP15" s="19">
        <f t="shared" si="13"/>
        <v>0</v>
      </c>
      <c r="BQ15" s="19">
        <f t="shared" si="13"/>
        <v>0</v>
      </c>
      <c r="BR15" s="19">
        <f t="shared" ref="BR15:EC15" si="14">+SUM(BR16:BR22)</f>
        <v>0</v>
      </c>
      <c r="BS15" s="19">
        <f t="shared" si="14"/>
        <v>92535138</v>
      </c>
      <c r="BT15" s="19">
        <f t="shared" si="14"/>
        <v>33032993</v>
      </c>
      <c r="BU15" s="19">
        <f t="shared" si="14"/>
        <v>31204301</v>
      </c>
      <c r="BV15" s="19">
        <f t="shared" si="14"/>
        <v>31058801</v>
      </c>
      <c r="BW15" s="19">
        <f t="shared" si="14"/>
        <v>0</v>
      </c>
      <c r="BX15" s="19">
        <f t="shared" si="14"/>
        <v>0</v>
      </c>
      <c r="BY15" s="19">
        <f t="shared" si="14"/>
        <v>0</v>
      </c>
      <c r="BZ15" s="19">
        <f t="shared" si="14"/>
        <v>0</v>
      </c>
      <c r="CA15" s="19">
        <f t="shared" si="14"/>
        <v>0</v>
      </c>
      <c r="CB15" s="19">
        <f t="shared" si="14"/>
        <v>0</v>
      </c>
      <c r="CC15" s="19">
        <f t="shared" si="14"/>
        <v>0</v>
      </c>
      <c r="CD15" s="19">
        <f t="shared" si="14"/>
        <v>0</v>
      </c>
      <c r="CE15" s="19">
        <f t="shared" si="14"/>
        <v>0</v>
      </c>
      <c r="CF15" s="19">
        <f t="shared" si="14"/>
        <v>0</v>
      </c>
      <c r="CG15" s="19">
        <f t="shared" si="14"/>
        <v>0</v>
      </c>
      <c r="CH15" s="19">
        <f t="shared" si="14"/>
        <v>0</v>
      </c>
      <c r="CI15" s="19">
        <f t="shared" si="14"/>
        <v>50000000</v>
      </c>
      <c r="CJ15" s="19">
        <f t="shared" si="14"/>
        <v>0</v>
      </c>
      <c r="CK15" s="19">
        <f t="shared" si="14"/>
        <v>0</v>
      </c>
      <c r="CL15" s="19">
        <f t="shared" si="14"/>
        <v>0</v>
      </c>
      <c r="CM15" s="19">
        <f t="shared" si="14"/>
        <v>0</v>
      </c>
      <c r="CN15" s="19">
        <f t="shared" si="14"/>
        <v>0</v>
      </c>
      <c r="CO15" s="19">
        <f t="shared" si="14"/>
        <v>0</v>
      </c>
      <c r="CP15" s="19">
        <f t="shared" si="14"/>
        <v>0</v>
      </c>
      <c r="CQ15" s="19">
        <f t="shared" si="14"/>
        <v>0</v>
      </c>
      <c r="CR15" s="19">
        <f t="shared" si="14"/>
        <v>0</v>
      </c>
      <c r="CS15" s="19">
        <f t="shared" si="14"/>
        <v>0</v>
      </c>
      <c r="CT15" s="19">
        <f t="shared" si="14"/>
        <v>0</v>
      </c>
      <c r="CU15" s="19">
        <f t="shared" si="14"/>
        <v>0</v>
      </c>
      <c r="CV15" s="19">
        <f t="shared" si="14"/>
        <v>0</v>
      </c>
      <c r="CW15" s="19">
        <f t="shared" si="14"/>
        <v>0</v>
      </c>
      <c r="CX15" s="19">
        <f t="shared" si="14"/>
        <v>0</v>
      </c>
      <c r="CY15" s="19">
        <f t="shared" si="14"/>
        <v>0</v>
      </c>
      <c r="CZ15" s="19">
        <f t="shared" si="14"/>
        <v>0</v>
      </c>
      <c r="DA15" s="19">
        <f t="shared" si="14"/>
        <v>0</v>
      </c>
      <c r="DB15" s="19">
        <f t="shared" si="14"/>
        <v>0</v>
      </c>
      <c r="DC15" s="19">
        <f t="shared" si="14"/>
        <v>0</v>
      </c>
      <c r="DD15" s="19">
        <f t="shared" si="14"/>
        <v>0</v>
      </c>
      <c r="DE15" s="19">
        <f t="shared" si="14"/>
        <v>0</v>
      </c>
      <c r="DF15" s="19">
        <f t="shared" si="14"/>
        <v>0</v>
      </c>
      <c r="DG15" s="19">
        <f t="shared" si="14"/>
        <v>0</v>
      </c>
      <c r="DH15" s="19">
        <f t="shared" si="14"/>
        <v>0</v>
      </c>
      <c r="DI15" s="19">
        <f t="shared" si="14"/>
        <v>0</v>
      </c>
      <c r="DJ15" s="19">
        <f t="shared" si="14"/>
        <v>0</v>
      </c>
      <c r="DK15" s="19">
        <f t="shared" si="14"/>
        <v>0</v>
      </c>
      <c r="DL15" s="19">
        <f t="shared" si="14"/>
        <v>0</v>
      </c>
      <c r="DM15" s="19">
        <f t="shared" si="14"/>
        <v>0</v>
      </c>
      <c r="DN15" s="19">
        <f t="shared" si="14"/>
        <v>0</v>
      </c>
      <c r="DO15" s="19">
        <f t="shared" si="14"/>
        <v>858567</v>
      </c>
      <c r="DP15" s="19">
        <f t="shared" si="14"/>
        <v>0</v>
      </c>
      <c r="DQ15" s="19">
        <f t="shared" si="14"/>
        <v>0</v>
      </c>
      <c r="DR15" s="19">
        <f t="shared" si="14"/>
        <v>0</v>
      </c>
      <c r="DS15" s="19">
        <f t="shared" si="14"/>
        <v>0</v>
      </c>
      <c r="DT15" s="19">
        <f t="shared" si="14"/>
        <v>0</v>
      </c>
      <c r="DU15" s="19">
        <f t="shared" si="14"/>
        <v>0</v>
      </c>
      <c r="DV15" s="19">
        <f t="shared" si="14"/>
        <v>0</v>
      </c>
      <c r="DW15" s="19">
        <f t="shared" si="14"/>
        <v>0</v>
      </c>
      <c r="DX15" s="19">
        <f t="shared" si="14"/>
        <v>0</v>
      </c>
      <c r="DY15" s="19">
        <f t="shared" si="14"/>
        <v>0</v>
      </c>
      <c r="DZ15" s="19">
        <f t="shared" si="14"/>
        <v>0</v>
      </c>
      <c r="EA15" s="19">
        <f t="shared" si="14"/>
        <v>0</v>
      </c>
      <c r="EB15" s="19">
        <f t="shared" si="14"/>
        <v>0</v>
      </c>
      <c r="EC15" s="19">
        <f t="shared" si="14"/>
        <v>0</v>
      </c>
      <c r="ED15" s="19">
        <f t="shared" ref="ED15:FR15" si="15">+SUM(ED16:ED22)</f>
        <v>0</v>
      </c>
      <c r="EE15" s="19">
        <f t="shared" si="15"/>
        <v>34141433</v>
      </c>
      <c r="EF15" s="19">
        <f t="shared" si="15"/>
        <v>0</v>
      </c>
      <c r="EG15" s="19">
        <f t="shared" si="15"/>
        <v>0</v>
      </c>
      <c r="EH15" s="19">
        <f t="shared" si="15"/>
        <v>0</v>
      </c>
      <c r="EI15" s="19">
        <f t="shared" si="15"/>
        <v>0</v>
      </c>
      <c r="EJ15" s="19">
        <f t="shared" si="15"/>
        <v>0</v>
      </c>
      <c r="EK15" s="19">
        <f t="shared" si="15"/>
        <v>0</v>
      </c>
      <c r="EL15" s="19">
        <f t="shared" si="15"/>
        <v>0</v>
      </c>
      <c r="EM15" s="19">
        <f t="shared" si="15"/>
        <v>0</v>
      </c>
      <c r="EN15" s="19">
        <f t="shared" si="15"/>
        <v>0</v>
      </c>
      <c r="EO15" s="19">
        <f t="shared" si="15"/>
        <v>0</v>
      </c>
      <c r="EP15" s="19">
        <f t="shared" si="15"/>
        <v>0</v>
      </c>
      <c r="EQ15" s="19">
        <f t="shared" si="15"/>
        <v>0</v>
      </c>
      <c r="ER15" s="19">
        <f t="shared" si="15"/>
        <v>0</v>
      </c>
      <c r="ES15" s="19">
        <f t="shared" si="15"/>
        <v>0</v>
      </c>
      <c r="ET15" s="19">
        <f t="shared" si="15"/>
        <v>0</v>
      </c>
      <c r="EU15" s="19">
        <f t="shared" si="15"/>
        <v>0</v>
      </c>
      <c r="EV15" s="19">
        <f t="shared" si="15"/>
        <v>0</v>
      </c>
      <c r="EW15" s="19">
        <f t="shared" si="15"/>
        <v>0</v>
      </c>
      <c r="EX15" s="19">
        <f t="shared" si="15"/>
        <v>0</v>
      </c>
      <c r="EY15" s="19">
        <f t="shared" si="15"/>
        <v>0</v>
      </c>
      <c r="EZ15" s="19">
        <f t="shared" si="15"/>
        <v>0</v>
      </c>
      <c r="FA15" s="19">
        <f t="shared" si="15"/>
        <v>0</v>
      </c>
      <c r="FB15" s="19">
        <f t="shared" si="15"/>
        <v>0</v>
      </c>
      <c r="FC15" s="19">
        <f t="shared" si="15"/>
        <v>0</v>
      </c>
      <c r="FD15" s="19">
        <f t="shared" si="15"/>
        <v>0</v>
      </c>
      <c r="FE15" s="19">
        <f t="shared" si="15"/>
        <v>0</v>
      </c>
      <c r="FF15" s="19">
        <f t="shared" si="15"/>
        <v>0</v>
      </c>
      <c r="FG15" s="19">
        <f t="shared" si="15"/>
        <v>0</v>
      </c>
      <c r="FH15" s="19">
        <f t="shared" si="15"/>
        <v>0</v>
      </c>
      <c r="FI15" s="19">
        <f t="shared" si="15"/>
        <v>0</v>
      </c>
      <c r="FJ15" s="19">
        <f t="shared" si="15"/>
        <v>0</v>
      </c>
      <c r="FK15" s="19">
        <f t="shared" si="15"/>
        <v>0</v>
      </c>
      <c r="FL15" s="19">
        <f t="shared" si="15"/>
        <v>0</v>
      </c>
      <c r="FM15" s="19">
        <f t="shared" si="15"/>
        <v>0</v>
      </c>
      <c r="FN15" s="19">
        <f t="shared" si="15"/>
        <v>0</v>
      </c>
      <c r="FO15" s="19">
        <f t="shared" si="15"/>
        <v>0</v>
      </c>
      <c r="FP15" s="19">
        <f t="shared" si="15"/>
        <v>0</v>
      </c>
      <c r="FQ15" s="19">
        <f t="shared" si="15"/>
        <v>0</v>
      </c>
      <c r="FR15" s="19">
        <f t="shared" si="15"/>
        <v>0</v>
      </c>
    </row>
    <row r="16" spans="1:193">
      <c r="A16" s="4" t="s">
        <v>62</v>
      </c>
      <c r="B16" s="3">
        <f>+F16+AI16+AM16+AQ16+AU16+AY16+BC16+BG16+BK16+BO16+EM16+EQ16+BW16+K16+O16+CA16+S16+W16+AA16+AE16+BS16+CE16+CI16+CM16+CQ16+CU16+CY16+DC16+DG16+DK16+DO16+DS16+DW16+EA16+EE16+EI16+EY16+EU16+FC16+FF16+FK16+FO16</f>
        <v>1203467000</v>
      </c>
      <c r="C16" s="3">
        <f>+G16+AJ16+AN16+AR16+AV16+AZ16+BD16+BH16+BL16+BP16+EN16+ER16+BX16+L16+P16+CB16+T16+X16+AB16+AF16+BT16+CF16+CJ16+CN16+CR16+CV16+CZ16+DD16+DH16+DL16+DP16+DT16+DX16+EB16+EF16+EJ16+EZ16+EV16+FD16+FG16+FL16+FP16</f>
        <v>909088572</v>
      </c>
      <c r="D16" s="3">
        <f>+H16+AK16+AO16+AS16+AW16+BA16+BE16+BI16+BM16+BQ16+EO16+ES16+BY16+M16+Q16+CC16+U16+Y16+AC16+AG16+BU16+CG16+CK16+CO16+CS16+CW16+DA16+DE16+DI16+DM16+DQ16+DU16+DY16+EC16+EG16+EK16+FA16+EW16+FE16+FH16+FM16+FQ16</f>
        <v>907259880</v>
      </c>
      <c r="E16" s="3">
        <f t="shared" ref="E16:E22" si="16">+J16+AL16+AP16+AT16+AX16+BB16+BF16+BJ16+BN16+BR16+EP16+ET16+BZ16+N16+R16+CD16+V16+Z16+AD16+AH16+BV16+CH16+CL16+CP16+CT16+CX16+DB16+DF16+DJ16+DN16+DR16+DV16+DZ16+ED16+EH16+EL16+FB16+EX16+FF16+FI16+FN16+FR16</f>
        <v>880209964</v>
      </c>
      <c r="F16" s="3">
        <v>1166720300</v>
      </c>
      <c r="G16" s="3">
        <v>876055579</v>
      </c>
      <c r="H16" s="3">
        <v>876055579</v>
      </c>
      <c r="I16" s="3"/>
      <c r="J16" s="3">
        <v>849151163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36746700</v>
      </c>
      <c r="BT16" s="3">
        <v>33032993</v>
      </c>
      <c r="BU16" s="3">
        <v>31204301</v>
      </c>
      <c r="BV16" s="3">
        <v>31058801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</row>
    <row r="17" spans="1:174" hidden="1" outlineLevel="1">
      <c r="A17" s="4" t="s">
        <v>63</v>
      </c>
      <c r="B17" s="3">
        <f>+F17+AI17+AM17+AQ17+AU17+AY17+BC17+BG17+BK17+BO17+EM17+EQ17+BW17+K17+O17+CA17+S17+W17+AA17+AE17+BS17+CE17+CI17+CM17+CQ17+CU17+CY17+DC17+DG17+DK17+DO17+DS17+DW17+EA17+EE17+EI17+EY17+EU17+FC17+FF17+FK17+FO17</f>
        <v>90000000</v>
      </c>
      <c r="C17" s="3">
        <f>+G17+AJ17+AN17+AR17+AV17+AZ17+BD17+BH17+BL17+BP17+EN17+ER17+BX17+L17+P17+CB17+T17+X17+AB17+AF17+BT17+CF17+CJ17+CN17+CR17+CV17+CZ17+DD17+DH17+DL17+DP17+DT17+DX17+EB17+EF17+EJ17+EZ17+EV17+FD17+FG17+FL17+FP17</f>
        <v>0</v>
      </c>
      <c r="D17" s="3">
        <f>+H17+AK17+AO17+AS17+AW17+BA17+BE17+BI17+BM17+BQ17+EO17+ES17+BY17+M17+Q17+CC17+U17+Y17+AC17+AG17+BU17+CG17+CK17+CO17+CS17+CW17+DA17+DE17+DI17+DM17+DQ17+DU17+DY17+EC17+EG17+EK17+FA17+EW17+FE17+FH17+FM17+FQ17</f>
        <v>0</v>
      </c>
      <c r="E17" s="3">
        <f t="shared" si="16"/>
        <v>0</v>
      </c>
      <c r="F17" s="3">
        <v>2436000</v>
      </c>
      <c r="G17" s="3">
        <v>0</v>
      </c>
      <c r="H17" s="3">
        <v>0</v>
      </c>
      <c r="I17" s="3"/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27564000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25000000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858567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34141433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</row>
    <row r="18" spans="1:174" hidden="1" outlineLevel="1">
      <c r="A18" s="4" t="s">
        <v>64</v>
      </c>
      <c r="B18" s="3">
        <f>+F18+AI18+AM18+AQ18+AU18+AY18+BC18+BG18+BK18+BO18+EM18+EQ18+BW18+K18+O18+CA18+S18+W18+AA18+AE18+BS18+CE18+CI18+CM18+CQ18+CU18+CY18+DC18+DG18+DK18+DO18+DS18+DW18+EA18+EE18+EI18+EY18+EU18+FC18+FF18+FK18+FO18</f>
        <v>150000000</v>
      </c>
      <c r="C18" s="3">
        <f>+G18+AJ18+AN18+AR18+AV18+AZ18+BD18+BH18+BL18+BP18+EN18+ER18+BX18+L18+P18+CB18+T18+X18+AB18+AF18+BT18+CF18+CJ18+CN18+CR18+CV18+CZ18+DD18+DH18+DL18+DP18+DT18+DX18+EB18+EF18+EJ18+EZ18+EV18+FD18+FG18+FL18+FP18</f>
        <v>149624000</v>
      </c>
      <c r="D18" s="3">
        <f>+H18+AK18+AO18+AS18+AW18+BA18+BE18+BI18+BM18+BQ18+EO18+ES18+BY18+M18+Q18+CC18+U18+Y18+AC18+AG18+BU18+CG18+CK18+CO18+CS18+CW18+DA18+DE18+DI18+DM18+DQ18+DU18+DY18+EC18+EG18+EK18+FA18+EW18+FE18+FH18+FM18+FQ18</f>
        <v>80377021</v>
      </c>
      <c r="E18" s="3">
        <f t="shared" si="16"/>
        <v>80377021</v>
      </c>
      <c r="F18" s="3">
        <v>117564000</v>
      </c>
      <c r="G18" s="3">
        <v>117188000</v>
      </c>
      <c r="H18" s="3">
        <f>69286478-7028978</f>
        <v>62257500</v>
      </c>
      <c r="I18" s="3"/>
      <c r="J18" s="3">
        <v>62257500</v>
      </c>
      <c r="K18" s="3">
        <v>0</v>
      </c>
      <c r="L18" s="3">
        <v>0</v>
      </c>
      <c r="M18" s="3">
        <v>0</v>
      </c>
      <c r="N18" s="3">
        <v>0</v>
      </c>
      <c r="O18" s="3">
        <v>32436000</v>
      </c>
      <c r="P18" s="3">
        <v>32436000</v>
      </c>
      <c r="Q18" s="3">
        <v>18119521</v>
      </c>
      <c r="R18" s="3">
        <v>18119521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</row>
    <row r="19" spans="1:174" hidden="1" outlineLevel="1">
      <c r="A19" s="4" t="s">
        <v>65</v>
      </c>
      <c r="B19" s="3">
        <f>+F19+AI19+AM19+AQ19+AU19+AY19+BC19+BG19+BK19+BO19+EM19+EQ19+BW19+K19+O19+CA19+S19+W19+AA19+AE19+BS19+CE19+CI19+CM19+CQ19+CU19+CY19+DC19+DG19+DK19+DO19+DS19+DW19+EA19+EE19+EI19+EY19+EU19+FC19+FF19+FK19+FO19</f>
        <v>180788438</v>
      </c>
      <c r="C19" s="3">
        <f>+G19+AJ19+AN19+AR19+AV19+AZ19+BD19+BH19+BL19+BP19+EN19+ER19+BX19+L19+P19+CB19+T19+X19+AB19+AF19+BT19+CF19+CJ19+CN19+CR19+CV19+CZ19+DD19+DH19+DL19+DP19+DT19+DX19+EB19+EF19+EJ19+EZ19+EV19+FD19+FG19+FL19+FP19</f>
        <v>49800797</v>
      </c>
      <c r="D19" s="3">
        <f>+H19+AK19+AO19+AS19+AW19+BA19+BE19+BI19+BM19+BQ19+EO19+ES19+BY19+M19+Q19+CC19+U19+Y19+AC19+AG19+BU19+CG19+CK19+CO19+CS19+CW19+DA19+DE19+DI19+DM19+DQ19+DU19+DY19+EC19+EG19+EK19+FA19+EW19+FE19+FH19+FM19+FQ19</f>
        <v>49800797</v>
      </c>
      <c r="E19" s="3">
        <f t="shared" si="16"/>
        <v>49800797</v>
      </c>
      <c r="F19" s="3">
        <v>0</v>
      </c>
      <c r="G19" s="3">
        <v>0</v>
      </c>
      <c r="H19" s="3">
        <v>0</v>
      </c>
      <c r="I19" s="3"/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100000000</v>
      </c>
      <c r="P19" s="3">
        <v>49800797</v>
      </c>
      <c r="Q19" s="3">
        <v>49800797</v>
      </c>
      <c r="R19" s="3">
        <v>49800797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30788438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50000000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</row>
    <row r="20" spans="1:174" hidden="1" outlineLevel="1">
      <c r="A20" s="4" t="s">
        <v>66</v>
      </c>
      <c r="B20" s="3">
        <f>+F20+AI20+AM20+AQ20+AU20+AY20+BC20+BG20+BK20+BO20+EM20+EQ20+BW20+K20+O20+CA20+S20+W20+AA20+AE20+BS20+CE20+CI20+CM20+CQ20+CU20+CY20+DC20+DG20+DK20+DO20+DS20+DW20+EA20+EE20+EI20+EY20+EU20+FC20+FF20+FK20+FO20</f>
        <v>0</v>
      </c>
      <c r="C20" s="3">
        <f>+G20+AJ20+AN20+AR20+AV20+AZ20+BD20+BH20+BL20+BP20+EN20+ER20+BX20+L20+P20+CB20+T20+X20+AB20+AF20+BT20+CF20+CJ20+CN20+CR20+CV20+CZ20+DD20+DH20+DL20+DP20+DT20+DX20+EB20+EF20+EJ20+EZ20+EV20+FD20+FG20+FL20+FP20</f>
        <v>0</v>
      </c>
      <c r="D20" s="3">
        <f>+H20+AK20+AO20+AS20+AW20+BA20+BE20+BI20+BM20+BQ20+EO20+ES20+BY20+M20+Q20+CC20+U20+Y20+AC20+AG20+BU20+CG20+CK20+CO20+CS20+CW20+DA20+DE20+DI20+DM20+DQ20+DU20+DY20+EC20+EG20+EK20+FA20+EW20+FE20+FH20+FM20+FQ20</f>
        <v>0</v>
      </c>
      <c r="E20" s="3">
        <f t="shared" si="16"/>
        <v>0</v>
      </c>
      <c r="F20" s="3">
        <v>0</v>
      </c>
      <c r="G20" s="3">
        <v>0</v>
      </c>
      <c r="H20" s="3">
        <v>0</v>
      </c>
      <c r="I20" s="3"/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</row>
    <row r="21" spans="1:174" hidden="1" outlineLevel="1">
      <c r="A21" s="4" t="s">
        <v>67</v>
      </c>
      <c r="B21" s="3">
        <f>+F21+AI21+AM21+AQ21+AU21+AY21+BC21+BG21+BK21+BO21+EM21+EQ21+BW21+K21+O21+CA21+S21+W21+AA21+AE21+BS21+CE21+CI21+CM21+CQ21+CU21+CY21+DC21+DG21+DK21+DO21+DS21+DW21+EA21+EE21+EI21+EY21+EU21+FC21+FF21+FK21+FO21</f>
        <v>0</v>
      </c>
      <c r="C21" s="3">
        <f>+G21+AJ21+AN21+AR21+AV21+AZ21+BD21+BH21+BL21+BP21+EN21+ER21+BX21+L21+P21+CB21+T21+X21+AB21+AF21+BT21+CF21+CJ21+CN21+CR21+CV21+CZ21+DD21+DH21+DL21+DP21+DT21+DX21+EB21+EF21+EJ21+EZ21+EV21+FD21+FG21+FL21+FP21</f>
        <v>0</v>
      </c>
      <c r="D21" s="3">
        <f>+H21+AK21+AO21+AS21+AW21+BA21+BE21+BI21+BM21+BQ21+EO21+ES21+BY21+M21+Q21+CC21+U21+Y21+AC21+AG21+BU21+CG21+CK21+CO21+CS21+CW21+DA21+DE21+DI21+DM21+DQ21+DU21+DY21+EC21+EG21+EK21+FA21+EW21+FE21+FH21+FM21+FQ21</f>
        <v>0</v>
      </c>
      <c r="E21" s="3">
        <f t="shared" si="16"/>
        <v>0</v>
      </c>
      <c r="F21" s="3">
        <v>0</v>
      </c>
      <c r="G21" s="3">
        <v>0</v>
      </c>
      <c r="H21" s="3">
        <v>0</v>
      </c>
      <c r="I21" s="3"/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</row>
    <row r="22" spans="1:174" hidden="1" outlineLevel="1">
      <c r="A22" s="4" t="s">
        <v>68</v>
      </c>
      <c r="B22" s="3">
        <f>+F22+AI22+AM22+AQ22+AU22+AY22+BC22+BG22+BK22+BO22+EM22+EQ22+BW22+K22+O22+CA22+S22+W22+AA22+AE22+BS22+CE22+CI22+CM22+CQ22+CU22+CY22+DC22+DG22+DK22+DO22+DS22+DW22+EA22+EE22+EI22+EY22+EU22+FC22+FF22+FK22+FO22</f>
        <v>80000000</v>
      </c>
      <c r="C22" s="3">
        <f>+G22+AJ22+AN22+AR22+AV22+AZ22+BD22+BH22+BL22+BP22+EN22+ER22+BX22+L22+P22+CB22+T22+X22+AB22+AF22+BT22+CF22+CJ22+CN22+CR22+CV22+CZ22+DD22+DH22+DL22+DP22+DT22+DX22+EB22+EF22+EJ22+EZ22+EV22+FD22+FG22+FL22+FP22</f>
        <v>80000000</v>
      </c>
      <c r="D22" s="3">
        <f>+H22+AK22+AO22+AS22+AW22+BA22+BE22+BI22+BM22+BQ22+EO22+ES22+BY22+M22+Q22+CC22+U22+Y22+AC22+AG22+BU22+CG22+CK22+CO22+CS22+CW22+DA22+DE22+DI22+DM22+DQ22+DU22+DY22+EC22+EG22+EK22+FA22+EW22+FE22+FH22+FM22+FQ22</f>
        <v>74880478</v>
      </c>
      <c r="E22" s="3">
        <f t="shared" si="16"/>
        <v>74880478</v>
      </c>
      <c r="F22" s="3">
        <v>10000000</v>
      </c>
      <c r="G22" s="3">
        <v>10000000</v>
      </c>
      <c r="H22" s="3">
        <v>5000000</v>
      </c>
      <c r="I22" s="3"/>
      <c r="J22" s="3">
        <v>5000000</v>
      </c>
      <c r="K22" s="3">
        <v>0</v>
      </c>
      <c r="L22" s="3">
        <v>0</v>
      </c>
      <c r="M22" s="3">
        <v>0</v>
      </c>
      <c r="N22" s="3">
        <v>0</v>
      </c>
      <c r="O22" s="3">
        <v>70000000</v>
      </c>
      <c r="P22" s="3">
        <v>70000000</v>
      </c>
      <c r="Q22" s="3">
        <v>69880478</v>
      </c>
      <c r="R22" s="3">
        <v>69880478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0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</row>
    <row r="23" spans="1:174" s="9" customFormat="1" collapsed="1">
      <c r="A23" s="2" t="s">
        <v>49</v>
      </c>
      <c r="B23" s="11">
        <f>+B24</f>
        <v>9606782207</v>
      </c>
      <c r="C23" s="11">
        <f>+C24</f>
        <v>7514254942</v>
      </c>
      <c r="D23" s="11">
        <f>+D24</f>
        <v>5348685122</v>
      </c>
      <c r="E23" s="11">
        <f>+E24</f>
        <v>5167418840</v>
      </c>
      <c r="F23" s="11">
        <f t="shared" ref="F23:BQ23" si="17">+F24</f>
        <v>6169480896</v>
      </c>
      <c r="G23" s="11">
        <f t="shared" si="17"/>
        <v>5223129985</v>
      </c>
      <c r="H23" s="11">
        <f t="shared" si="17"/>
        <v>4420532356</v>
      </c>
      <c r="I23" s="11"/>
      <c r="J23" s="11">
        <f t="shared" si="17"/>
        <v>4294394677</v>
      </c>
      <c r="K23" s="11">
        <f t="shared" si="17"/>
        <v>0</v>
      </c>
      <c r="L23" s="11">
        <f t="shared" si="17"/>
        <v>0</v>
      </c>
      <c r="M23" s="11">
        <f t="shared" si="17"/>
        <v>0</v>
      </c>
      <c r="N23" s="11">
        <f t="shared" si="17"/>
        <v>0</v>
      </c>
      <c r="O23" s="11">
        <f t="shared" si="17"/>
        <v>141301717</v>
      </c>
      <c r="P23" s="11">
        <f t="shared" si="17"/>
        <v>141102514</v>
      </c>
      <c r="Q23" s="11">
        <f t="shared" si="17"/>
        <v>89792511</v>
      </c>
      <c r="R23" s="11">
        <f t="shared" si="17"/>
        <v>89792511</v>
      </c>
      <c r="S23" s="11">
        <f t="shared" si="17"/>
        <v>50000000</v>
      </c>
      <c r="T23" s="11">
        <f t="shared" si="17"/>
        <v>49800797</v>
      </c>
      <c r="U23" s="11">
        <f t="shared" si="17"/>
        <v>49800000</v>
      </c>
      <c r="V23" s="11">
        <f t="shared" si="17"/>
        <v>49800000</v>
      </c>
      <c r="W23" s="11">
        <f t="shared" si="17"/>
        <v>0</v>
      </c>
      <c r="X23" s="11">
        <f t="shared" si="17"/>
        <v>0</v>
      </c>
      <c r="Y23" s="11">
        <f t="shared" si="17"/>
        <v>0</v>
      </c>
      <c r="Z23" s="11">
        <f t="shared" si="17"/>
        <v>0</v>
      </c>
      <c r="AA23" s="11">
        <f t="shared" si="17"/>
        <v>0</v>
      </c>
      <c r="AB23" s="11">
        <f t="shared" si="17"/>
        <v>0</v>
      </c>
      <c r="AC23" s="11">
        <f t="shared" si="17"/>
        <v>0</v>
      </c>
      <c r="AD23" s="11">
        <f t="shared" si="17"/>
        <v>0</v>
      </c>
      <c r="AE23" s="11">
        <f t="shared" si="17"/>
        <v>0</v>
      </c>
      <c r="AF23" s="11">
        <f t="shared" si="17"/>
        <v>0</v>
      </c>
      <c r="AG23" s="11">
        <f t="shared" si="17"/>
        <v>0</v>
      </c>
      <c r="AH23" s="11">
        <f t="shared" si="17"/>
        <v>0</v>
      </c>
      <c r="AI23" s="11">
        <f t="shared" si="17"/>
        <v>1076295665</v>
      </c>
      <c r="AJ23" s="11">
        <f t="shared" si="17"/>
        <v>626295665</v>
      </c>
      <c r="AK23" s="11">
        <f t="shared" si="17"/>
        <v>146212939</v>
      </c>
      <c r="AL23" s="11">
        <f t="shared" si="17"/>
        <v>130468939</v>
      </c>
      <c r="AM23" s="11">
        <f t="shared" si="17"/>
        <v>0</v>
      </c>
      <c r="AN23" s="11">
        <f t="shared" si="17"/>
        <v>0</v>
      </c>
      <c r="AO23" s="11">
        <f t="shared" si="17"/>
        <v>0</v>
      </c>
      <c r="AP23" s="11">
        <f t="shared" si="17"/>
        <v>0</v>
      </c>
      <c r="AQ23" s="11">
        <f t="shared" si="17"/>
        <v>0</v>
      </c>
      <c r="AR23" s="11">
        <f t="shared" si="17"/>
        <v>0</v>
      </c>
      <c r="AS23" s="11">
        <f t="shared" si="17"/>
        <v>0</v>
      </c>
      <c r="AT23" s="11">
        <f t="shared" si="17"/>
        <v>0</v>
      </c>
      <c r="AU23" s="11">
        <f t="shared" si="17"/>
        <v>0</v>
      </c>
      <c r="AV23" s="11">
        <f t="shared" si="17"/>
        <v>0</v>
      </c>
      <c r="AW23" s="11">
        <f t="shared" si="17"/>
        <v>0</v>
      </c>
      <c r="AX23" s="11">
        <f t="shared" si="17"/>
        <v>0</v>
      </c>
      <c r="AY23" s="11">
        <f t="shared" si="17"/>
        <v>449800000</v>
      </c>
      <c r="AZ23" s="11">
        <f t="shared" si="17"/>
        <v>449683389</v>
      </c>
      <c r="BA23" s="11">
        <f t="shared" si="17"/>
        <v>390662809</v>
      </c>
      <c r="BB23" s="11">
        <f t="shared" si="17"/>
        <v>390345381</v>
      </c>
      <c r="BC23" s="11">
        <f t="shared" si="17"/>
        <v>99800000</v>
      </c>
      <c r="BD23" s="11">
        <f t="shared" si="17"/>
        <v>98132772</v>
      </c>
      <c r="BE23" s="11">
        <f t="shared" si="17"/>
        <v>88679337</v>
      </c>
      <c r="BF23" s="11">
        <f t="shared" si="17"/>
        <v>88679337</v>
      </c>
      <c r="BG23" s="11">
        <f t="shared" si="17"/>
        <v>94188260</v>
      </c>
      <c r="BH23" s="11">
        <f t="shared" si="17"/>
        <v>93974349</v>
      </c>
      <c r="BI23" s="11">
        <f t="shared" si="17"/>
        <v>22974048</v>
      </c>
      <c r="BJ23" s="11">
        <f t="shared" si="17"/>
        <v>22974048</v>
      </c>
      <c r="BK23" s="11">
        <f t="shared" si="17"/>
        <v>0</v>
      </c>
      <c r="BL23" s="11">
        <f t="shared" si="17"/>
        <v>0</v>
      </c>
      <c r="BM23" s="11">
        <f t="shared" si="17"/>
        <v>0</v>
      </c>
      <c r="BN23" s="11">
        <f t="shared" si="17"/>
        <v>0</v>
      </c>
      <c r="BO23" s="11">
        <f t="shared" si="17"/>
        <v>0</v>
      </c>
      <c r="BP23" s="11">
        <f t="shared" si="17"/>
        <v>0</v>
      </c>
      <c r="BQ23" s="11">
        <f t="shared" si="17"/>
        <v>0</v>
      </c>
      <c r="BR23" s="11">
        <f t="shared" ref="BR23:EC23" si="18">+BR24</f>
        <v>0</v>
      </c>
      <c r="BS23" s="11">
        <f t="shared" si="18"/>
        <v>822383460</v>
      </c>
      <c r="BT23" s="11">
        <f t="shared" si="18"/>
        <v>697724886</v>
      </c>
      <c r="BU23" s="11">
        <f t="shared" si="18"/>
        <v>120096581</v>
      </c>
      <c r="BV23" s="11">
        <f t="shared" si="18"/>
        <v>100963947</v>
      </c>
      <c r="BW23" s="11">
        <f t="shared" si="18"/>
        <v>100000000</v>
      </c>
      <c r="BX23" s="11">
        <f t="shared" si="18"/>
        <v>0</v>
      </c>
      <c r="BY23" s="11">
        <f t="shared" si="18"/>
        <v>0</v>
      </c>
      <c r="BZ23" s="11">
        <f t="shared" si="18"/>
        <v>0</v>
      </c>
      <c r="CA23" s="11">
        <f t="shared" si="18"/>
        <v>0</v>
      </c>
      <c r="CB23" s="11">
        <f t="shared" si="18"/>
        <v>0</v>
      </c>
      <c r="CC23" s="11">
        <f t="shared" si="18"/>
        <v>0</v>
      </c>
      <c r="CD23" s="11">
        <f t="shared" si="18"/>
        <v>0</v>
      </c>
      <c r="CE23" s="11">
        <f t="shared" si="18"/>
        <v>0</v>
      </c>
      <c r="CF23" s="11">
        <f t="shared" si="18"/>
        <v>0</v>
      </c>
      <c r="CG23" s="11">
        <f t="shared" si="18"/>
        <v>0</v>
      </c>
      <c r="CH23" s="11">
        <f t="shared" si="18"/>
        <v>0</v>
      </c>
      <c r="CI23" s="11">
        <f t="shared" si="18"/>
        <v>55000000</v>
      </c>
      <c r="CJ23" s="11">
        <f t="shared" si="18"/>
        <v>0</v>
      </c>
      <c r="CK23" s="11">
        <f t="shared" si="18"/>
        <v>0</v>
      </c>
      <c r="CL23" s="11">
        <f t="shared" si="18"/>
        <v>0</v>
      </c>
      <c r="CM23" s="11">
        <f t="shared" si="18"/>
        <v>0</v>
      </c>
      <c r="CN23" s="11">
        <f t="shared" si="18"/>
        <v>0</v>
      </c>
      <c r="CO23" s="11">
        <f t="shared" si="18"/>
        <v>0</v>
      </c>
      <c r="CP23" s="11">
        <f t="shared" si="18"/>
        <v>0</v>
      </c>
      <c r="CQ23" s="11">
        <f t="shared" si="18"/>
        <v>0</v>
      </c>
      <c r="CR23" s="11">
        <f t="shared" si="18"/>
        <v>0</v>
      </c>
      <c r="CS23" s="11">
        <f t="shared" si="18"/>
        <v>0</v>
      </c>
      <c r="CT23" s="11">
        <f t="shared" si="18"/>
        <v>0</v>
      </c>
      <c r="CU23" s="11">
        <f t="shared" si="18"/>
        <v>25000000</v>
      </c>
      <c r="CV23" s="11">
        <f t="shared" si="18"/>
        <v>14940239</v>
      </c>
      <c r="CW23" s="11">
        <f t="shared" si="18"/>
        <v>0</v>
      </c>
      <c r="CX23" s="11">
        <f t="shared" si="18"/>
        <v>0</v>
      </c>
      <c r="CY23" s="11">
        <f t="shared" si="18"/>
        <v>0</v>
      </c>
      <c r="CZ23" s="11">
        <f t="shared" si="18"/>
        <v>0</v>
      </c>
      <c r="DA23" s="11">
        <f t="shared" si="18"/>
        <v>0</v>
      </c>
      <c r="DB23" s="11">
        <f t="shared" si="18"/>
        <v>0</v>
      </c>
      <c r="DC23" s="11">
        <f t="shared" si="18"/>
        <v>0</v>
      </c>
      <c r="DD23" s="11">
        <f t="shared" si="18"/>
        <v>0</v>
      </c>
      <c r="DE23" s="11">
        <f t="shared" si="18"/>
        <v>0</v>
      </c>
      <c r="DF23" s="11">
        <f t="shared" si="18"/>
        <v>0</v>
      </c>
      <c r="DG23" s="11">
        <f t="shared" si="18"/>
        <v>73490525</v>
      </c>
      <c r="DH23" s="11">
        <f t="shared" si="18"/>
        <v>0</v>
      </c>
      <c r="DI23" s="11">
        <f t="shared" si="18"/>
        <v>0</v>
      </c>
      <c r="DJ23" s="11">
        <f t="shared" si="18"/>
        <v>0</v>
      </c>
      <c r="DK23" s="11">
        <f t="shared" si="18"/>
        <v>0</v>
      </c>
      <c r="DL23" s="11">
        <f t="shared" si="18"/>
        <v>0</v>
      </c>
      <c r="DM23" s="11">
        <f t="shared" si="18"/>
        <v>0</v>
      </c>
      <c r="DN23" s="11">
        <f t="shared" si="18"/>
        <v>0</v>
      </c>
      <c r="DO23" s="11">
        <f t="shared" si="18"/>
        <v>0</v>
      </c>
      <c r="DP23" s="11">
        <f t="shared" si="18"/>
        <v>0</v>
      </c>
      <c r="DQ23" s="11">
        <f t="shared" si="18"/>
        <v>0</v>
      </c>
      <c r="DR23" s="11">
        <f t="shared" si="18"/>
        <v>0</v>
      </c>
      <c r="DS23" s="11">
        <f t="shared" si="18"/>
        <v>0</v>
      </c>
      <c r="DT23" s="11">
        <f t="shared" si="18"/>
        <v>0</v>
      </c>
      <c r="DU23" s="11">
        <f t="shared" si="18"/>
        <v>0</v>
      </c>
      <c r="DV23" s="11">
        <f t="shared" si="18"/>
        <v>0</v>
      </c>
      <c r="DW23" s="11">
        <f t="shared" si="18"/>
        <v>65987327</v>
      </c>
      <c r="DX23" s="11">
        <f t="shared" si="18"/>
        <v>0</v>
      </c>
      <c r="DY23" s="11">
        <f t="shared" si="18"/>
        <v>0</v>
      </c>
      <c r="DZ23" s="11">
        <f t="shared" si="18"/>
        <v>0</v>
      </c>
      <c r="EA23" s="11">
        <f t="shared" si="18"/>
        <v>35675994</v>
      </c>
      <c r="EB23" s="11">
        <f t="shared" si="18"/>
        <v>26675994</v>
      </c>
      <c r="EC23" s="11">
        <f t="shared" si="18"/>
        <v>0</v>
      </c>
      <c r="ED23" s="11">
        <f t="shared" ref="ED23:FR23" si="19">+ED24</f>
        <v>0</v>
      </c>
      <c r="EE23" s="11">
        <f t="shared" si="19"/>
        <v>175500000</v>
      </c>
      <c r="EF23" s="11">
        <f t="shared" si="19"/>
        <v>46318041</v>
      </c>
      <c r="EG23" s="11">
        <f t="shared" si="19"/>
        <v>19934541</v>
      </c>
      <c r="EH23" s="11">
        <f t="shared" si="19"/>
        <v>0</v>
      </c>
      <c r="EI23" s="11">
        <f t="shared" si="19"/>
        <v>12522148</v>
      </c>
      <c r="EJ23" s="11">
        <f t="shared" si="19"/>
        <v>0</v>
      </c>
      <c r="EK23" s="11">
        <f t="shared" si="19"/>
        <v>0</v>
      </c>
      <c r="EL23" s="11">
        <f t="shared" si="19"/>
        <v>0</v>
      </c>
      <c r="EM23" s="11">
        <f t="shared" si="19"/>
        <v>91791904</v>
      </c>
      <c r="EN23" s="11">
        <f t="shared" si="19"/>
        <v>0</v>
      </c>
      <c r="EO23" s="11">
        <f t="shared" si="19"/>
        <v>0</v>
      </c>
      <c r="EP23" s="11">
        <f t="shared" si="19"/>
        <v>0</v>
      </c>
      <c r="EQ23" s="11">
        <f t="shared" si="19"/>
        <v>22088000</v>
      </c>
      <c r="ER23" s="11">
        <f t="shared" si="19"/>
        <v>0</v>
      </c>
      <c r="ES23" s="11">
        <f t="shared" si="19"/>
        <v>0</v>
      </c>
      <c r="ET23" s="11">
        <f t="shared" si="19"/>
        <v>0</v>
      </c>
      <c r="EU23" s="11">
        <f t="shared" si="19"/>
        <v>43139924</v>
      </c>
      <c r="EV23" s="11">
        <f t="shared" si="19"/>
        <v>43139924</v>
      </c>
      <c r="EW23" s="11">
        <f t="shared" si="19"/>
        <v>0</v>
      </c>
      <c r="EX23" s="11">
        <f t="shared" si="19"/>
        <v>0</v>
      </c>
      <c r="EY23" s="11">
        <f t="shared" si="19"/>
        <v>3336387</v>
      </c>
      <c r="EZ23" s="11">
        <f t="shared" si="19"/>
        <v>3336387</v>
      </c>
      <c r="FA23" s="11">
        <f t="shared" si="19"/>
        <v>0</v>
      </c>
      <c r="FB23" s="11">
        <f t="shared" si="19"/>
        <v>0</v>
      </c>
      <c r="FC23" s="11">
        <f t="shared" si="19"/>
        <v>0</v>
      </c>
      <c r="FD23" s="11">
        <f t="shared" si="19"/>
        <v>0</v>
      </c>
      <c r="FE23" s="11">
        <f t="shared" si="19"/>
        <v>0</v>
      </c>
      <c r="FF23" s="11">
        <f t="shared" si="19"/>
        <v>0</v>
      </c>
      <c r="FG23" s="11">
        <f t="shared" si="19"/>
        <v>0</v>
      </c>
      <c r="FH23" s="11">
        <f t="shared" si="19"/>
        <v>0</v>
      </c>
      <c r="FI23" s="11">
        <f t="shared" si="19"/>
        <v>0</v>
      </c>
      <c r="FJ23" s="11">
        <f t="shared" si="19"/>
        <v>0</v>
      </c>
      <c r="FK23" s="11">
        <f t="shared" si="19"/>
        <v>0</v>
      </c>
      <c r="FL23" s="11">
        <f t="shared" si="19"/>
        <v>0</v>
      </c>
      <c r="FM23" s="11">
        <f t="shared" si="19"/>
        <v>0</v>
      </c>
      <c r="FN23" s="11">
        <f t="shared" si="19"/>
        <v>0</v>
      </c>
      <c r="FO23" s="11">
        <f t="shared" si="19"/>
        <v>0</v>
      </c>
      <c r="FP23" s="11">
        <f t="shared" si="19"/>
        <v>0</v>
      </c>
      <c r="FQ23" s="11">
        <f t="shared" si="19"/>
        <v>0</v>
      </c>
      <c r="FR23" s="11">
        <f t="shared" si="19"/>
        <v>0</v>
      </c>
    </row>
    <row r="24" spans="1:174" s="10" customFormat="1">
      <c r="A24" s="12" t="s">
        <v>69</v>
      </c>
      <c r="B24" s="13">
        <f>+B25+B34+B40+B48</f>
        <v>9606782207</v>
      </c>
      <c r="C24" s="13">
        <f>+C25+C34+C40+C48</f>
        <v>7514254942</v>
      </c>
      <c r="D24" s="13">
        <f>+D25+D34+D40+D48</f>
        <v>5348685122</v>
      </c>
      <c r="E24" s="13">
        <f>+E25+E34+E40+E48</f>
        <v>5167418840</v>
      </c>
      <c r="F24" s="13">
        <f t="shared" ref="F24:BQ24" si="20">+F25+F34+F40+F48</f>
        <v>6169480896</v>
      </c>
      <c r="G24" s="13">
        <f t="shared" si="20"/>
        <v>5223129985</v>
      </c>
      <c r="H24" s="13">
        <f t="shared" si="20"/>
        <v>4420532356</v>
      </c>
      <c r="I24" s="13"/>
      <c r="J24" s="13">
        <f t="shared" si="20"/>
        <v>4294394677</v>
      </c>
      <c r="K24" s="13">
        <f t="shared" si="20"/>
        <v>0</v>
      </c>
      <c r="L24" s="13">
        <f t="shared" si="20"/>
        <v>0</v>
      </c>
      <c r="M24" s="13">
        <f t="shared" si="20"/>
        <v>0</v>
      </c>
      <c r="N24" s="13">
        <f t="shared" si="20"/>
        <v>0</v>
      </c>
      <c r="O24" s="13">
        <f t="shared" si="20"/>
        <v>141301717</v>
      </c>
      <c r="P24" s="13">
        <f t="shared" si="20"/>
        <v>141102514</v>
      </c>
      <c r="Q24" s="13">
        <f t="shared" si="20"/>
        <v>89792511</v>
      </c>
      <c r="R24" s="13">
        <f t="shared" si="20"/>
        <v>89792511</v>
      </c>
      <c r="S24" s="13">
        <f t="shared" si="20"/>
        <v>50000000</v>
      </c>
      <c r="T24" s="13">
        <f t="shared" si="20"/>
        <v>49800797</v>
      </c>
      <c r="U24" s="13">
        <f t="shared" si="20"/>
        <v>49800000</v>
      </c>
      <c r="V24" s="13">
        <f t="shared" si="20"/>
        <v>49800000</v>
      </c>
      <c r="W24" s="13">
        <f t="shared" si="20"/>
        <v>0</v>
      </c>
      <c r="X24" s="13">
        <f t="shared" si="20"/>
        <v>0</v>
      </c>
      <c r="Y24" s="13">
        <f t="shared" si="20"/>
        <v>0</v>
      </c>
      <c r="Z24" s="13">
        <f t="shared" si="20"/>
        <v>0</v>
      </c>
      <c r="AA24" s="13">
        <f t="shared" si="20"/>
        <v>0</v>
      </c>
      <c r="AB24" s="13">
        <f t="shared" si="20"/>
        <v>0</v>
      </c>
      <c r="AC24" s="13">
        <f t="shared" si="20"/>
        <v>0</v>
      </c>
      <c r="AD24" s="13">
        <f t="shared" si="20"/>
        <v>0</v>
      </c>
      <c r="AE24" s="13">
        <f t="shared" si="20"/>
        <v>0</v>
      </c>
      <c r="AF24" s="13">
        <f t="shared" si="20"/>
        <v>0</v>
      </c>
      <c r="AG24" s="13">
        <f t="shared" si="20"/>
        <v>0</v>
      </c>
      <c r="AH24" s="13">
        <f t="shared" si="20"/>
        <v>0</v>
      </c>
      <c r="AI24" s="13">
        <f t="shared" si="20"/>
        <v>1076295665</v>
      </c>
      <c r="AJ24" s="13">
        <f t="shared" si="20"/>
        <v>626295665</v>
      </c>
      <c r="AK24" s="13">
        <f t="shared" si="20"/>
        <v>146212939</v>
      </c>
      <c r="AL24" s="13">
        <f t="shared" si="20"/>
        <v>130468939</v>
      </c>
      <c r="AM24" s="13">
        <f t="shared" si="20"/>
        <v>0</v>
      </c>
      <c r="AN24" s="13">
        <f t="shared" si="20"/>
        <v>0</v>
      </c>
      <c r="AO24" s="13">
        <f t="shared" si="20"/>
        <v>0</v>
      </c>
      <c r="AP24" s="13">
        <f t="shared" si="20"/>
        <v>0</v>
      </c>
      <c r="AQ24" s="13">
        <f t="shared" si="20"/>
        <v>0</v>
      </c>
      <c r="AR24" s="13">
        <f t="shared" si="20"/>
        <v>0</v>
      </c>
      <c r="AS24" s="13">
        <f t="shared" si="20"/>
        <v>0</v>
      </c>
      <c r="AT24" s="13">
        <f t="shared" si="20"/>
        <v>0</v>
      </c>
      <c r="AU24" s="13">
        <f t="shared" si="20"/>
        <v>0</v>
      </c>
      <c r="AV24" s="13">
        <f t="shared" si="20"/>
        <v>0</v>
      </c>
      <c r="AW24" s="13">
        <f t="shared" si="20"/>
        <v>0</v>
      </c>
      <c r="AX24" s="13">
        <f t="shared" si="20"/>
        <v>0</v>
      </c>
      <c r="AY24" s="13">
        <f t="shared" si="20"/>
        <v>449800000</v>
      </c>
      <c r="AZ24" s="13">
        <f t="shared" si="20"/>
        <v>449683389</v>
      </c>
      <c r="BA24" s="13">
        <f t="shared" si="20"/>
        <v>390662809</v>
      </c>
      <c r="BB24" s="13">
        <f t="shared" si="20"/>
        <v>390345381</v>
      </c>
      <c r="BC24" s="13">
        <f t="shared" si="20"/>
        <v>99800000</v>
      </c>
      <c r="BD24" s="13">
        <f t="shared" si="20"/>
        <v>98132772</v>
      </c>
      <c r="BE24" s="13">
        <f t="shared" si="20"/>
        <v>88679337</v>
      </c>
      <c r="BF24" s="13">
        <f t="shared" si="20"/>
        <v>88679337</v>
      </c>
      <c r="BG24" s="13">
        <f t="shared" si="20"/>
        <v>94188260</v>
      </c>
      <c r="BH24" s="13">
        <f t="shared" si="20"/>
        <v>93974349</v>
      </c>
      <c r="BI24" s="13">
        <f t="shared" si="20"/>
        <v>22974048</v>
      </c>
      <c r="BJ24" s="13">
        <f t="shared" si="20"/>
        <v>22974048</v>
      </c>
      <c r="BK24" s="13">
        <f t="shared" si="20"/>
        <v>0</v>
      </c>
      <c r="BL24" s="13">
        <f t="shared" si="20"/>
        <v>0</v>
      </c>
      <c r="BM24" s="13">
        <f t="shared" si="20"/>
        <v>0</v>
      </c>
      <c r="BN24" s="13">
        <f t="shared" si="20"/>
        <v>0</v>
      </c>
      <c r="BO24" s="13">
        <f t="shared" si="20"/>
        <v>0</v>
      </c>
      <c r="BP24" s="13">
        <f t="shared" si="20"/>
        <v>0</v>
      </c>
      <c r="BQ24" s="13">
        <f t="shared" si="20"/>
        <v>0</v>
      </c>
      <c r="BR24" s="13">
        <f t="shared" ref="BR24:EC24" si="21">+BR25+BR34+BR40+BR48</f>
        <v>0</v>
      </c>
      <c r="BS24" s="13">
        <f t="shared" si="21"/>
        <v>822383460</v>
      </c>
      <c r="BT24" s="13">
        <f t="shared" si="21"/>
        <v>697724886</v>
      </c>
      <c r="BU24" s="13">
        <f t="shared" si="21"/>
        <v>120096581</v>
      </c>
      <c r="BV24" s="13">
        <f t="shared" si="21"/>
        <v>100963947</v>
      </c>
      <c r="BW24" s="13">
        <f t="shared" si="21"/>
        <v>100000000</v>
      </c>
      <c r="BX24" s="13">
        <f t="shared" si="21"/>
        <v>0</v>
      </c>
      <c r="BY24" s="13">
        <f t="shared" si="21"/>
        <v>0</v>
      </c>
      <c r="BZ24" s="13">
        <f t="shared" si="21"/>
        <v>0</v>
      </c>
      <c r="CA24" s="13">
        <f t="shared" si="21"/>
        <v>0</v>
      </c>
      <c r="CB24" s="13">
        <f t="shared" si="21"/>
        <v>0</v>
      </c>
      <c r="CC24" s="13">
        <f t="shared" si="21"/>
        <v>0</v>
      </c>
      <c r="CD24" s="13">
        <f t="shared" si="21"/>
        <v>0</v>
      </c>
      <c r="CE24" s="13">
        <f t="shared" si="21"/>
        <v>0</v>
      </c>
      <c r="CF24" s="13">
        <f t="shared" si="21"/>
        <v>0</v>
      </c>
      <c r="CG24" s="13">
        <f t="shared" si="21"/>
        <v>0</v>
      </c>
      <c r="CH24" s="13">
        <f t="shared" si="21"/>
        <v>0</v>
      </c>
      <c r="CI24" s="13">
        <f t="shared" si="21"/>
        <v>55000000</v>
      </c>
      <c r="CJ24" s="13">
        <f t="shared" si="21"/>
        <v>0</v>
      </c>
      <c r="CK24" s="13">
        <f t="shared" si="21"/>
        <v>0</v>
      </c>
      <c r="CL24" s="13">
        <f t="shared" si="21"/>
        <v>0</v>
      </c>
      <c r="CM24" s="13">
        <f t="shared" si="21"/>
        <v>0</v>
      </c>
      <c r="CN24" s="13">
        <f t="shared" si="21"/>
        <v>0</v>
      </c>
      <c r="CO24" s="13">
        <f t="shared" si="21"/>
        <v>0</v>
      </c>
      <c r="CP24" s="13">
        <f t="shared" si="21"/>
        <v>0</v>
      </c>
      <c r="CQ24" s="13">
        <f t="shared" si="21"/>
        <v>0</v>
      </c>
      <c r="CR24" s="13">
        <f t="shared" si="21"/>
        <v>0</v>
      </c>
      <c r="CS24" s="13">
        <f t="shared" si="21"/>
        <v>0</v>
      </c>
      <c r="CT24" s="13">
        <f t="shared" si="21"/>
        <v>0</v>
      </c>
      <c r="CU24" s="13">
        <f t="shared" si="21"/>
        <v>25000000</v>
      </c>
      <c r="CV24" s="13">
        <f t="shared" si="21"/>
        <v>14940239</v>
      </c>
      <c r="CW24" s="13">
        <f t="shared" si="21"/>
        <v>0</v>
      </c>
      <c r="CX24" s="13">
        <f t="shared" si="21"/>
        <v>0</v>
      </c>
      <c r="CY24" s="13">
        <f t="shared" si="21"/>
        <v>0</v>
      </c>
      <c r="CZ24" s="13">
        <f t="shared" si="21"/>
        <v>0</v>
      </c>
      <c r="DA24" s="13">
        <f t="shared" si="21"/>
        <v>0</v>
      </c>
      <c r="DB24" s="13">
        <f t="shared" si="21"/>
        <v>0</v>
      </c>
      <c r="DC24" s="13">
        <f t="shared" si="21"/>
        <v>0</v>
      </c>
      <c r="DD24" s="13">
        <f t="shared" si="21"/>
        <v>0</v>
      </c>
      <c r="DE24" s="13">
        <f t="shared" si="21"/>
        <v>0</v>
      </c>
      <c r="DF24" s="13">
        <f t="shared" si="21"/>
        <v>0</v>
      </c>
      <c r="DG24" s="13">
        <f t="shared" si="21"/>
        <v>73490525</v>
      </c>
      <c r="DH24" s="13">
        <f t="shared" si="21"/>
        <v>0</v>
      </c>
      <c r="DI24" s="13">
        <f t="shared" si="21"/>
        <v>0</v>
      </c>
      <c r="DJ24" s="13">
        <f t="shared" si="21"/>
        <v>0</v>
      </c>
      <c r="DK24" s="13">
        <f t="shared" si="21"/>
        <v>0</v>
      </c>
      <c r="DL24" s="13">
        <f t="shared" si="21"/>
        <v>0</v>
      </c>
      <c r="DM24" s="13">
        <f t="shared" si="21"/>
        <v>0</v>
      </c>
      <c r="DN24" s="13">
        <f t="shared" si="21"/>
        <v>0</v>
      </c>
      <c r="DO24" s="13">
        <f t="shared" si="21"/>
        <v>0</v>
      </c>
      <c r="DP24" s="13">
        <f t="shared" si="21"/>
        <v>0</v>
      </c>
      <c r="DQ24" s="13">
        <f t="shared" si="21"/>
        <v>0</v>
      </c>
      <c r="DR24" s="13">
        <f t="shared" si="21"/>
        <v>0</v>
      </c>
      <c r="DS24" s="13">
        <f t="shared" si="21"/>
        <v>0</v>
      </c>
      <c r="DT24" s="13">
        <f t="shared" si="21"/>
        <v>0</v>
      </c>
      <c r="DU24" s="13">
        <f t="shared" si="21"/>
        <v>0</v>
      </c>
      <c r="DV24" s="13">
        <f t="shared" si="21"/>
        <v>0</v>
      </c>
      <c r="DW24" s="13">
        <f t="shared" si="21"/>
        <v>65987327</v>
      </c>
      <c r="DX24" s="13">
        <f t="shared" si="21"/>
        <v>0</v>
      </c>
      <c r="DY24" s="13">
        <f t="shared" si="21"/>
        <v>0</v>
      </c>
      <c r="DZ24" s="13">
        <f t="shared" si="21"/>
        <v>0</v>
      </c>
      <c r="EA24" s="13">
        <f t="shared" si="21"/>
        <v>35675994</v>
      </c>
      <c r="EB24" s="13">
        <f t="shared" si="21"/>
        <v>26675994</v>
      </c>
      <c r="EC24" s="13">
        <f t="shared" si="21"/>
        <v>0</v>
      </c>
      <c r="ED24" s="13">
        <f t="shared" ref="ED24:FR24" si="22">+ED25+ED34+ED40+ED48</f>
        <v>0</v>
      </c>
      <c r="EE24" s="13">
        <f t="shared" si="22"/>
        <v>175500000</v>
      </c>
      <c r="EF24" s="13">
        <f t="shared" si="22"/>
        <v>46318041</v>
      </c>
      <c r="EG24" s="13">
        <f t="shared" si="22"/>
        <v>19934541</v>
      </c>
      <c r="EH24" s="13">
        <f t="shared" si="22"/>
        <v>0</v>
      </c>
      <c r="EI24" s="13">
        <f t="shared" si="22"/>
        <v>12522148</v>
      </c>
      <c r="EJ24" s="13">
        <f t="shared" si="22"/>
        <v>0</v>
      </c>
      <c r="EK24" s="13">
        <f t="shared" si="22"/>
        <v>0</v>
      </c>
      <c r="EL24" s="13">
        <f t="shared" si="22"/>
        <v>0</v>
      </c>
      <c r="EM24" s="13">
        <f t="shared" si="22"/>
        <v>91791904</v>
      </c>
      <c r="EN24" s="13">
        <f t="shared" si="22"/>
        <v>0</v>
      </c>
      <c r="EO24" s="13">
        <f t="shared" si="22"/>
        <v>0</v>
      </c>
      <c r="EP24" s="13">
        <f t="shared" si="22"/>
        <v>0</v>
      </c>
      <c r="EQ24" s="13">
        <f t="shared" si="22"/>
        <v>22088000</v>
      </c>
      <c r="ER24" s="13">
        <f t="shared" si="22"/>
        <v>0</v>
      </c>
      <c r="ES24" s="13">
        <f t="shared" si="22"/>
        <v>0</v>
      </c>
      <c r="ET24" s="13">
        <f t="shared" si="22"/>
        <v>0</v>
      </c>
      <c r="EU24" s="13">
        <f t="shared" si="22"/>
        <v>43139924</v>
      </c>
      <c r="EV24" s="13">
        <f t="shared" si="22"/>
        <v>43139924</v>
      </c>
      <c r="EW24" s="13">
        <f t="shared" si="22"/>
        <v>0</v>
      </c>
      <c r="EX24" s="13">
        <f t="shared" si="22"/>
        <v>0</v>
      </c>
      <c r="EY24" s="13">
        <f t="shared" si="22"/>
        <v>3336387</v>
      </c>
      <c r="EZ24" s="13">
        <f t="shared" si="22"/>
        <v>3336387</v>
      </c>
      <c r="FA24" s="13">
        <f t="shared" si="22"/>
        <v>0</v>
      </c>
      <c r="FB24" s="13">
        <f t="shared" si="22"/>
        <v>0</v>
      </c>
      <c r="FC24" s="13">
        <f t="shared" si="22"/>
        <v>0</v>
      </c>
      <c r="FD24" s="13">
        <f t="shared" si="22"/>
        <v>0</v>
      </c>
      <c r="FE24" s="13">
        <f t="shared" si="22"/>
        <v>0</v>
      </c>
      <c r="FF24" s="13">
        <f t="shared" si="22"/>
        <v>0</v>
      </c>
      <c r="FG24" s="13">
        <f t="shared" si="22"/>
        <v>0</v>
      </c>
      <c r="FH24" s="13">
        <f t="shared" si="22"/>
        <v>0</v>
      </c>
      <c r="FI24" s="13">
        <f t="shared" si="22"/>
        <v>0</v>
      </c>
      <c r="FJ24" s="13">
        <f t="shared" si="22"/>
        <v>0</v>
      </c>
      <c r="FK24" s="13">
        <f t="shared" si="22"/>
        <v>0</v>
      </c>
      <c r="FL24" s="13">
        <f t="shared" si="22"/>
        <v>0</v>
      </c>
      <c r="FM24" s="13">
        <f t="shared" si="22"/>
        <v>0</v>
      </c>
      <c r="FN24" s="13">
        <f t="shared" si="22"/>
        <v>0</v>
      </c>
      <c r="FO24" s="13">
        <f t="shared" si="22"/>
        <v>0</v>
      </c>
      <c r="FP24" s="13">
        <f t="shared" si="22"/>
        <v>0</v>
      </c>
      <c r="FQ24" s="13">
        <f t="shared" si="22"/>
        <v>0</v>
      </c>
      <c r="FR24" s="13">
        <f t="shared" si="22"/>
        <v>0</v>
      </c>
    </row>
    <row r="25" spans="1:174" s="15" customFormat="1">
      <c r="A25" s="18" t="s">
        <v>70</v>
      </c>
      <c r="B25" s="19">
        <f>+SUM(B26:B33)</f>
        <v>2051630924</v>
      </c>
      <c r="C25" s="19">
        <f>+SUM(C26:C33)</f>
        <v>1492883089</v>
      </c>
      <c r="D25" s="19">
        <f>+SUM(D26:D33)</f>
        <v>930893009</v>
      </c>
      <c r="E25" s="19">
        <f>+SUM(E26:E33)</f>
        <v>854653749</v>
      </c>
      <c r="F25" s="19">
        <f t="shared" ref="F25:BQ25" si="23">+SUM(F26:F33)</f>
        <v>1130627500</v>
      </c>
      <c r="G25" s="19">
        <f t="shared" si="23"/>
        <v>957625083</v>
      </c>
      <c r="H25" s="19">
        <f t="shared" si="23"/>
        <v>693392442</v>
      </c>
      <c r="I25" s="19"/>
      <c r="J25" s="19">
        <f t="shared" si="23"/>
        <v>647538616</v>
      </c>
      <c r="K25" s="19">
        <f t="shared" si="23"/>
        <v>0</v>
      </c>
      <c r="L25" s="19">
        <f t="shared" si="23"/>
        <v>0</v>
      </c>
      <c r="M25" s="19">
        <f t="shared" si="23"/>
        <v>0</v>
      </c>
      <c r="N25" s="19">
        <f t="shared" si="23"/>
        <v>0</v>
      </c>
      <c r="O25" s="19">
        <f t="shared" si="23"/>
        <v>100000000</v>
      </c>
      <c r="P25" s="19">
        <f t="shared" si="23"/>
        <v>99800797</v>
      </c>
      <c r="Q25" s="19">
        <f t="shared" si="23"/>
        <v>74800794</v>
      </c>
      <c r="R25" s="19">
        <f t="shared" si="23"/>
        <v>74800794</v>
      </c>
      <c r="S25" s="19">
        <f t="shared" si="23"/>
        <v>50000000</v>
      </c>
      <c r="T25" s="19">
        <f t="shared" si="23"/>
        <v>49800797</v>
      </c>
      <c r="U25" s="19">
        <f t="shared" si="23"/>
        <v>49800000</v>
      </c>
      <c r="V25" s="19">
        <f t="shared" si="23"/>
        <v>49800000</v>
      </c>
      <c r="W25" s="19">
        <f t="shared" si="23"/>
        <v>0</v>
      </c>
      <c r="X25" s="19">
        <f t="shared" si="23"/>
        <v>0</v>
      </c>
      <c r="Y25" s="19">
        <f t="shared" si="23"/>
        <v>0</v>
      </c>
      <c r="Z25" s="19">
        <f t="shared" si="23"/>
        <v>0</v>
      </c>
      <c r="AA25" s="19">
        <f t="shared" si="23"/>
        <v>0</v>
      </c>
      <c r="AB25" s="19">
        <f t="shared" si="23"/>
        <v>0</v>
      </c>
      <c r="AC25" s="19">
        <f t="shared" si="23"/>
        <v>0</v>
      </c>
      <c r="AD25" s="19">
        <f t="shared" si="23"/>
        <v>0</v>
      </c>
      <c r="AE25" s="19">
        <f t="shared" si="23"/>
        <v>0</v>
      </c>
      <c r="AF25" s="19">
        <f t="shared" si="23"/>
        <v>0</v>
      </c>
      <c r="AG25" s="19">
        <f t="shared" si="23"/>
        <v>0</v>
      </c>
      <c r="AH25" s="19">
        <f t="shared" si="23"/>
        <v>0</v>
      </c>
      <c r="AI25" s="19">
        <f t="shared" si="23"/>
        <v>280000000</v>
      </c>
      <c r="AJ25" s="19">
        <f t="shared" si="23"/>
        <v>80000000</v>
      </c>
      <c r="AK25" s="19">
        <f t="shared" si="23"/>
        <v>80000000</v>
      </c>
      <c r="AL25" s="19">
        <f t="shared" si="23"/>
        <v>64256000</v>
      </c>
      <c r="AM25" s="19">
        <f t="shared" si="23"/>
        <v>0</v>
      </c>
      <c r="AN25" s="19">
        <f t="shared" si="23"/>
        <v>0</v>
      </c>
      <c r="AO25" s="19">
        <f t="shared" si="23"/>
        <v>0</v>
      </c>
      <c r="AP25" s="19">
        <f t="shared" si="23"/>
        <v>0</v>
      </c>
      <c r="AQ25" s="19">
        <f t="shared" si="23"/>
        <v>0</v>
      </c>
      <c r="AR25" s="19">
        <f t="shared" si="23"/>
        <v>0</v>
      </c>
      <c r="AS25" s="19">
        <f t="shared" si="23"/>
        <v>0</v>
      </c>
      <c r="AT25" s="19">
        <f t="shared" si="23"/>
        <v>0</v>
      </c>
      <c r="AU25" s="19">
        <f t="shared" si="23"/>
        <v>0</v>
      </c>
      <c r="AV25" s="19">
        <f t="shared" si="23"/>
        <v>0</v>
      </c>
      <c r="AW25" s="19">
        <f t="shared" si="23"/>
        <v>0</v>
      </c>
      <c r="AX25" s="19">
        <f t="shared" si="23"/>
        <v>0</v>
      </c>
      <c r="AY25" s="19">
        <f t="shared" si="23"/>
        <v>0</v>
      </c>
      <c r="AZ25" s="19">
        <f t="shared" si="23"/>
        <v>0</v>
      </c>
      <c r="BA25" s="19">
        <f t="shared" si="23"/>
        <v>0</v>
      </c>
      <c r="BB25" s="19">
        <f t="shared" si="23"/>
        <v>0</v>
      </c>
      <c r="BC25" s="19">
        <f t="shared" si="23"/>
        <v>0</v>
      </c>
      <c r="BD25" s="19">
        <f t="shared" si="23"/>
        <v>0</v>
      </c>
      <c r="BE25" s="19">
        <f t="shared" si="23"/>
        <v>0</v>
      </c>
      <c r="BF25" s="19">
        <f t="shared" si="23"/>
        <v>0</v>
      </c>
      <c r="BG25" s="19">
        <f t="shared" si="23"/>
        <v>0</v>
      </c>
      <c r="BH25" s="19">
        <f t="shared" si="23"/>
        <v>0</v>
      </c>
      <c r="BI25" s="19">
        <f t="shared" si="23"/>
        <v>0</v>
      </c>
      <c r="BJ25" s="19">
        <f t="shared" si="23"/>
        <v>0</v>
      </c>
      <c r="BK25" s="19">
        <f t="shared" si="23"/>
        <v>0</v>
      </c>
      <c r="BL25" s="19">
        <f t="shared" si="23"/>
        <v>0</v>
      </c>
      <c r="BM25" s="19">
        <f t="shared" si="23"/>
        <v>0</v>
      </c>
      <c r="BN25" s="19">
        <f t="shared" si="23"/>
        <v>0</v>
      </c>
      <c r="BO25" s="19">
        <f t="shared" si="23"/>
        <v>0</v>
      </c>
      <c r="BP25" s="19">
        <f t="shared" si="23"/>
        <v>0</v>
      </c>
      <c r="BQ25" s="19">
        <f t="shared" si="23"/>
        <v>0</v>
      </c>
      <c r="BR25" s="19">
        <f t="shared" ref="BR25:EC25" si="24">+SUM(BR26:BR33)</f>
        <v>0</v>
      </c>
      <c r="BS25" s="19">
        <f t="shared" si="24"/>
        <v>338863500</v>
      </c>
      <c r="BT25" s="19">
        <f t="shared" si="24"/>
        <v>247576249</v>
      </c>
      <c r="BU25" s="19">
        <f t="shared" si="24"/>
        <v>32899773</v>
      </c>
      <c r="BV25" s="19">
        <f t="shared" si="24"/>
        <v>18258339</v>
      </c>
      <c r="BW25" s="19">
        <f t="shared" si="24"/>
        <v>0</v>
      </c>
      <c r="BX25" s="19">
        <f t="shared" si="24"/>
        <v>0</v>
      </c>
      <c r="BY25" s="19">
        <f t="shared" si="24"/>
        <v>0</v>
      </c>
      <c r="BZ25" s="19">
        <f t="shared" si="24"/>
        <v>0</v>
      </c>
      <c r="CA25" s="19">
        <f t="shared" si="24"/>
        <v>0</v>
      </c>
      <c r="CB25" s="19">
        <f t="shared" si="24"/>
        <v>0</v>
      </c>
      <c r="CC25" s="19">
        <f t="shared" si="24"/>
        <v>0</v>
      </c>
      <c r="CD25" s="19">
        <f t="shared" si="24"/>
        <v>0</v>
      </c>
      <c r="CE25" s="19">
        <f t="shared" si="24"/>
        <v>0</v>
      </c>
      <c r="CF25" s="19">
        <f t="shared" si="24"/>
        <v>0</v>
      </c>
      <c r="CG25" s="19">
        <f t="shared" si="24"/>
        <v>0</v>
      </c>
      <c r="CH25" s="19">
        <f t="shared" si="24"/>
        <v>0</v>
      </c>
      <c r="CI25" s="19">
        <f t="shared" si="24"/>
        <v>55000000</v>
      </c>
      <c r="CJ25" s="19">
        <f t="shared" si="24"/>
        <v>0</v>
      </c>
      <c r="CK25" s="19">
        <f t="shared" si="24"/>
        <v>0</v>
      </c>
      <c r="CL25" s="19">
        <f t="shared" si="24"/>
        <v>0</v>
      </c>
      <c r="CM25" s="19">
        <f t="shared" si="24"/>
        <v>0</v>
      </c>
      <c r="CN25" s="19">
        <f t="shared" si="24"/>
        <v>0</v>
      </c>
      <c r="CO25" s="19">
        <f t="shared" si="24"/>
        <v>0</v>
      </c>
      <c r="CP25" s="19">
        <f t="shared" si="24"/>
        <v>0</v>
      </c>
      <c r="CQ25" s="19">
        <f t="shared" si="24"/>
        <v>0</v>
      </c>
      <c r="CR25" s="19">
        <f t="shared" si="24"/>
        <v>0</v>
      </c>
      <c r="CS25" s="19">
        <f t="shared" si="24"/>
        <v>0</v>
      </c>
      <c r="CT25" s="19">
        <f t="shared" si="24"/>
        <v>0</v>
      </c>
      <c r="CU25" s="19">
        <f t="shared" si="24"/>
        <v>25000000</v>
      </c>
      <c r="CV25" s="19">
        <f t="shared" si="24"/>
        <v>14940239</v>
      </c>
      <c r="CW25" s="19">
        <f t="shared" si="24"/>
        <v>0</v>
      </c>
      <c r="CX25" s="19">
        <f t="shared" si="24"/>
        <v>0</v>
      </c>
      <c r="CY25" s="19">
        <f t="shared" si="24"/>
        <v>0</v>
      </c>
      <c r="CZ25" s="19">
        <f t="shared" si="24"/>
        <v>0</v>
      </c>
      <c r="DA25" s="19">
        <f t="shared" si="24"/>
        <v>0</v>
      </c>
      <c r="DB25" s="19">
        <f t="shared" si="24"/>
        <v>0</v>
      </c>
      <c r="DC25" s="19">
        <f t="shared" si="24"/>
        <v>0</v>
      </c>
      <c r="DD25" s="19">
        <f t="shared" si="24"/>
        <v>0</v>
      </c>
      <c r="DE25" s="19">
        <f t="shared" si="24"/>
        <v>0</v>
      </c>
      <c r="DF25" s="19">
        <f t="shared" si="24"/>
        <v>0</v>
      </c>
      <c r="DG25" s="19">
        <f t="shared" si="24"/>
        <v>0</v>
      </c>
      <c r="DH25" s="19">
        <f t="shared" si="24"/>
        <v>0</v>
      </c>
      <c r="DI25" s="19">
        <f t="shared" si="24"/>
        <v>0</v>
      </c>
      <c r="DJ25" s="19">
        <f t="shared" si="24"/>
        <v>0</v>
      </c>
      <c r="DK25" s="19">
        <f t="shared" si="24"/>
        <v>0</v>
      </c>
      <c r="DL25" s="19">
        <f t="shared" si="24"/>
        <v>0</v>
      </c>
      <c r="DM25" s="19">
        <f t="shared" si="24"/>
        <v>0</v>
      </c>
      <c r="DN25" s="19">
        <f t="shared" si="24"/>
        <v>0</v>
      </c>
      <c r="DO25" s="19">
        <f t="shared" si="24"/>
        <v>0</v>
      </c>
      <c r="DP25" s="19">
        <f t="shared" si="24"/>
        <v>0</v>
      </c>
      <c r="DQ25" s="19">
        <f t="shared" si="24"/>
        <v>0</v>
      </c>
      <c r="DR25" s="19">
        <f t="shared" si="24"/>
        <v>0</v>
      </c>
      <c r="DS25" s="19">
        <f t="shared" si="24"/>
        <v>0</v>
      </c>
      <c r="DT25" s="19">
        <f t="shared" si="24"/>
        <v>0</v>
      </c>
      <c r="DU25" s="19">
        <f t="shared" si="24"/>
        <v>0</v>
      </c>
      <c r="DV25" s="19">
        <f t="shared" si="24"/>
        <v>0</v>
      </c>
      <c r="DW25" s="19">
        <f t="shared" si="24"/>
        <v>0</v>
      </c>
      <c r="DX25" s="19">
        <f t="shared" si="24"/>
        <v>0</v>
      </c>
      <c r="DY25" s="19">
        <f t="shared" si="24"/>
        <v>0</v>
      </c>
      <c r="DZ25" s="19">
        <f t="shared" si="24"/>
        <v>0</v>
      </c>
      <c r="EA25" s="19">
        <f t="shared" si="24"/>
        <v>0</v>
      </c>
      <c r="EB25" s="19">
        <f t="shared" si="24"/>
        <v>0</v>
      </c>
      <c r="EC25" s="19">
        <f t="shared" si="24"/>
        <v>0</v>
      </c>
      <c r="ED25" s="19">
        <f t="shared" ref="ED25:FR25" si="25">+SUM(ED26:ED33)</f>
        <v>0</v>
      </c>
      <c r="EE25" s="19">
        <f t="shared" si="25"/>
        <v>29000000</v>
      </c>
      <c r="EF25" s="19">
        <f t="shared" si="25"/>
        <v>0</v>
      </c>
      <c r="EG25" s="19">
        <f t="shared" si="25"/>
        <v>0</v>
      </c>
      <c r="EH25" s="19">
        <f t="shared" si="25"/>
        <v>0</v>
      </c>
      <c r="EI25" s="19">
        <f t="shared" si="25"/>
        <v>0</v>
      </c>
      <c r="EJ25" s="19">
        <f t="shared" si="25"/>
        <v>0</v>
      </c>
      <c r="EK25" s="19">
        <f t="shared" si="25"/>
        <v>0</v>
      </c>
      <c r="EL25" s="19">
        <f t="shared" si="25"/>
        <v>0</v>
      </c>
      <c r="EM25" s="19">
        <f t="shared" si="25"/>
        <v>0</v>
      </c>
      <c r="EN25" s="19">
        <f t="shared" si="25"/>
        <v>0</v>
      </c>
      <c r="EO25" s="19">
        <f t="shared" si="25"/>
        <v>0</v>
      </c>
      <c r="EP25" s="19">
        <f t="shared" si="25"/>
        <v>0</v>
      </c>
      <c r="EQ25" s="19">
        <f t="shared" si="25"/>
        <v>0</v>
      </c>
      <c r="ER25" s="19">
        <f t="shared" si="25"/>
        <v>0</v>
      </c>
      <c r="ES25" s="19">
        <f t="shared" si="25"/>
        <v>0</v>
      </c>
      <c r="ET25" s="19">
        <f t="shared" si="25"/>
        <v>0</v>
      </c>
      <c r="EU25" s="19">
        <f t="shared" si="25"/>
        <v>43139924</v>
      </c>
      <c r="EV25" s="19">
        <f t="shared" si="25"/>
        <v>43139924</v>
      </c>
      <c r="EW25" s="19">
        <f t="shared" si="25"/>
        <v>0</v>
      </c>
      <c r="EX25" s="19">
        <f t="shared" si="25"/>
        <v>0</v>
      </c>
      <c r="EY25" s="19">
        <f t="shared" si="25"/>
        <v>0</v>
      </c>
      <c r="EZ25" s="19">
        <f t="shared" si="25"/>
        <v>0</v>
      </c>
      <c r="FA25" s="19">
        <f t="shared" si="25"/>
        <v>0</v>
      </c>
      <c r="FB25" s="19">
        <f t="shared" si="25"/>
        <v>0</v>
      </c>
      <c r="FC25" s="19">
        <f t="shared" si="25"/>
        <v>0</v>
      </c>
      <c r="FD25" s="19">
        <f t="shared" si="25"/>
        <v>0</v>
      </c>
      <c r="FE25" s="19">
        <f t="shared" si="25"/>
        <v>0</v>
      </c>
      <c r="FF25" s="19">
        <f t="shared" si="25"/>
        <v>0</v>
      </c>
      <c r="FG25" s="19">
        <f t="shared" si="25"/>
        <v>0</v>
      </c>
      <c r="FH25" s="19">
        <f t="shared" si="25"/>
        <v>0</v>
      </c>
      <c r="FI25" s="19">
        <f t="shared" si="25"/>
        <v>0</v>
      </c>
      <c r="FJ25" s="19">
        <f t="shared" si="25"/>
        <v>0</v>
      </c>
      <c r="FK25" s="19">
        <f t="shared" si="25"/>
        <v>0</v>
      </c>
      <c r="FL25" s="19">
        <f t="shared" si="25"/>
        <v>0</v>
      </c>
      <c r="FM25" s="19">
        <f t="shared" si="25"/>
        <v>0</v>
      </c>
      <c r="FN25" s="19">
        <f t="shared" si="25"/>
        <v>0</v>
      </c>
      <c r="FO25" s="19">
        <f t="shared" si="25"/>
        <v>0</v>
      </c>
      <c r="FP25" s="19">
        <f t="shared" si="25"/>
        <v>0</v>
      </c>
      <c r="FQ25" s="19">
        <f t="shared" si="25"/>
        <v>0</v>
      </c>
      <c r="FR25" s="19">
        <f t="shared" si="25"/>
        <v>0</v>
      </c>
    </row>
    <row r="26" spans="1:174">
      <c r="A26" s="4" t="s">
        <v>71</v>
      </c>
      <c r="B26" s="3">
        <f>+F26+AI26+AM26+AQ26+AU26+AY26+BC26+BG26+BK26+BO26+EM26+EQ26+BW26+K26+O26+CA26+S26+W26+AA26+AE26+BS26+CE26+CI26+CM26+CQ26+CU26+CY26+DC26+DG26+DK26+DO26+DS26+DW26+EA26+EE26+EI26+EY26+EU26+FC26+FF26+FK26+FO26</f>
        <v>539301000</v>
      </c>
      <c r="C26" s="3">
        <f>+G26+AJ26+AN26+AR26+AV26+AZ26+BD26+BH26+BL26+BP26+EN26+ER26+BX26+L26+P26+CB26+T26+X26+AB26+AF26+BT26+CF26+CJ26+CN26+CR26+CV26+CZ26+DD26+DH26+DL26+DP26+DT26+DX26+EB26+EF26+EJ26+EZ26+EV26+FD26+FG26+FL26+FP26</f>
        <v>395958659</v>
      </c>
      <c r="D26" s="3">
        <f>+H26+AK26+AO26+AS26+AW26+BA26+BE26+BI26+BM26+BQ26+EO26+ES26+BY26+M26+Q26+CC26+U26+Y26+AC26+AG26+BU26+CG26+CK26+CO26+CS26+CW26+DA26+DE26+DI26+DM26+DQ26+DU26+DY26+EC26+EG26+EK26+FA26+EW26+FE26+FH26+FM26+FQ26</f>
        <v>327941397</v>
      </c>
      <c r="E26" s="3">
        <f t="shared" ref="E26:E33" si="26">+J26+AL26+AP26+AT26+AX26+BB26+BF26+BJ26+BN26+BR26+EP26+ET26+BZ26+N26+R26+CD26+V26+Z26+AD26+AH26+BV26+CH26+CL26+CP26+CT26+CX26+DB26+DF26+DJ26+DN26+DR26+DV26+DZ26+ED26+EH26+EL26+FB26+EX26+FF26+FI26+FN26+FR26</f>
        <v>376175386</v>
      </c>
      <c r="F26" s="3">
        <v>522707500</v>
      </c>
      <c r="G26" s="3">
        <v>380070758</v>
      </c>
      <c r="H26" s="3">
        <v>313683058</v>
      </c>
      <c r="I26" s="3"/>
      <c r="J26" s="3">
        <v>368894347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16593500</v>
      </c>
      <c r="BT26" s="3">
        <v>15887901</v>
      </c>
      <c r="BU26" s="3">
        <v>14258339</v>
      </c>
      <c r="BV26" s="3">
        <v>7281039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</row>
    <row r="27" spans="1:174" hidden="1" outlineLevel="1">
      <c r="A27" s="4" t="s">
        <v>72</v>
      </c>
      <c r="B27" s="3">
        <f>+F27+AI27+AM27+AQ27+AU27+AY27+BC27+BG27+BK27+BO27+EM27+EQ27+BW27+K27+O27+CA27+S27+W27+AA27+AE27+BS27+CE27+CI27+CM27+CQ27+CU27+CY27+DC27+DG27+DK27+DO27+DS27+DW27+EA27+EE27+EI27+EY27+EU27+FC27+FF27+FK27+FO27</f>
        <v>672221728</v>
      </c>
      <c r="C27" s="3">
        <f>+G27+AJ27+AN27+AR27+AV27+AZ27+BD27+BH27+BL27+BP27+EN27+ER27+BX27+L27+P27+CB27+T27+X27+AB27+AF27+BT27+CF27+CJ27+CN27+CR27+CV27+CZ27+DD27+DH27+DL27+DP27+DT27+DX27+EB27+EF27+EJ27+EZ27+EV27+FD27+FG27+FL27+FP27</f>
        <v>559350215</v>
      </c>
      <c r="D27" s="3">
        <f>+H27+AK27+AO27+AS27+AW27+BA27+BE27+BI27+BM27+BQ27+EO27+ES27+BY27+M27+Q27+CC27+U27+Y27+AC27+AG27+BU27+CG27+CK27+CO27+CS27+CW27+DA27+DE27+DI27+DM27+DQ27+DU27+DY27+EC27+EG27+EK27+FA27+EW27+FE27+FH27+FM27+FQ27</f>
        <v>262516070</v>
      </c>
      <c r="E27" s="3">
        <f t="shared" si="26"/>
        <v>206958054</v>
      </c>
      <c r="F27" s="3">
        <v>417795550</v>
      </c>
      <c r="G27" s="3">
        <f>362726001+49783874</f>
        <v>412509875</v>
      </c>
      <c r="H27" s="3">
        <f>165487308+93028762</f>
        <v>258516070</v>
      </c>
      <c r="I27" s="3"/>
      <c r="J27" s="3">
        <v>202958054</v>
      </c>
      <c r="K27" s="3">
        <v>0</v>
      </c>
      <c r="L27" s="3">
        <v>0</v>
      </c>
      <c r="M27" s="3">
        <v>0</v>
      </c>
      <c r="N27" s="3">
        <v>0</v>
      </c>
      <c r="O27" s="3">
        <v>199203</v>
      </c>
      <c r="P27" s="3">
        <v>0</v>
      </c>
      <c r="Q27" s="3">
        <v>0</v>
      </c>
      <c r="R27" s="3">
        <v>0</v>
      </c>
      <c r="S27" s="3">
        <v>199203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174667945</v>
      </c>
      <c r="BT27" s="3">
        <f>30700416+73000000</f>
        <v>103700416</v>
      </c>
      <c r="BU27" s="3">
        <v>4000000</v>
      </c>
      <c r="BV27" s="3">
        <v>4000000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26219903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10000000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43139924</v>
      </c>
      <c r="EV27" s="3">
        <v>43139924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</row>
    <row r="28" spans="1:174" hidden="1" outlineLevel="1">
      <c r="A28" s="4" t="s">
        <v>73</v>
      </c>
      <c r="B28" s="3">
        <f>+F28+AI28+AM28+AQ28+AU28+AY28+BC28+BG28+BK28+BO28+EM28+EQ28+BW28+K28+O28+CA28+S28+W28+AA28+AE28+BS28+CE28+CI28+CM28+CQ28+CU28+CY28+DC28+DG28+DK28+DO28+DS28+DW28+EA28+EE28+EI28+EY28+EU28+FC28+FF28+FK28+FO28</f>
        <v>240374450</v>
      </c>
      <c r="C28" s="3">
        <f>+G28+AJ28+AN28+AR28+AV28+AZ28+BD28+BH28+BL28+BP28+EN28+ER28+BX28+L28+P28+CB28+T28+X28+AB28+AF28+BT28+CF28+CJ28+CN28+CR28+CV28+CZ28+DD28+DH28+DL28+DP28+DT28+DX28+EB28+EF28+EJ28+EZ28+EV28+FD28+FG28+FL28+FP28</f>
        <v>20294450</v>
      </c>
      <c r="D28" s="3">
        <f>+H28+AK28+AO28+AS28+AW28+BA28+BE28+BI28+BM28+BQ28+EO28+ES28+BY28+M28+Q28+CC28+U28+Y28+AC28+AG28+BU28+CG28+CK28+CO28+CS28+CW28+DA28+DE28+DI28+DM28+DQ28+DU28+DY28+EC28+EG28+EK28+FA28+EW28+FE28+FH28+FM28+FQ28</f>
        <v>20213595</v>
      </c>
      <c r="E28" s="3">
        <f t="shared" si="26"/>
        <v>20213595</v>
      </c>
      <c r="F28" s="3">
        <v>40374450</v>
      </c>
      <c r="G28" s="3">
        <v>20294450</v>
      </c>
      <c r="H28" s="3">
        <v>20213595</v>
      </c>
      <c r="I28" s="3"/>
      <c r="J28" s="3">
        <v>20213595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200000000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</row>
    <row r="29" spans="1:174" hidden="1" outlineLevel="1">
      <c r="A29" s="4" t="s">
        <v>74</v>
      </c>
      <c r="B29" s="3">
        <f>+F29+AI29+AM29+AQ29+AU29+AY29+BC29+BG29+BK29+BO29+EM29+EQ29+BW29+K29+O29+CA29+S29+W29+AA29+AE29+BS29+CE29+CI29+CM29+CQ29+CU29+CY29+DC29+DG29+DK29+DO29+DS29+DW29+EA29+EE29+EI29+EY29+EU29+FC29+FF29+FK29+FO29</f>
        <v>0</v>
      </c>
      <c r="C29" s="3">
        <f>+G29+AJ29+AN29+AR29+AV29+AZ29+BD29+BH29+BL29+BP29+EN29+ER29+BX29+L29+P29+CB29+T29+X29+AB29+AF29+BT29+CF29+CJ29+CN29+CR29+CV29+CZ29+DD29+DH29+DL29+DP29+DT29+DX29+EB29+EF29+EJ29+EZ29+EV29+FD29+FG29+FL29+FP29</f>
        <v>0</v>
      </c>
      <c r="D29" s="3">
        <f>+H29+AK29+AO29+AS29+AW29+BA29+BE29+BI29+BM29+BQ29+EO29+ES29+BY29+M29+Q29+CC29+U29+Y29+AC29+AG29+BU29+CG29+CK29+CO29+CS29+CW29+DA29+DE29+DI29+DM29+DQ29+DU29+DY29+EC29+EG29+EK29+FA29+EW29+FE29+FH29+FM29+FQ29</f>
        <v>0</v>
      </c>
      <c r="E29" s="3">
        <f t="shared" si="26"/>
        <v>0</v>
      </c>
      <c r="F29" s="3">
        <v>0</v>
      </c>
      <c r="G29" s="3">
        <v>0</v>
      </c>
      <c r="H29" s="3">
        <v>0</v>
      </c>
      <c r="I29" s="3"/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0</v>
      </c>
      <c r="EK29" s="3">
        <v>0</v>
      </c>
      <c r="EL29" s="3">
        <v>0</v>
      </c>
      <c r="EM29" s="3">
        <v>0</v>
      </c>
      <c r="EN29" s="3">
        <v>0</v>
      </c>
      <c r="EO29" s="3">
        <v>0</v>
      </c>
      <c r="EP29" s="3">
        <v>0</v>
      </c>
      <c r="EQ29" s="3">
        <v>0</v>
      </c>
      <c r="ER29" s="3">
        <v>0</v>
      </c>
      <c r="ES29" s="3">
        <v>0</v>
      </c>
      <c r="ET29" s="3">
        <v>0</v>
      </c>
      <c r="EU29" s="3">
        <v>0</v>
      </c>
      <c r="EV29" s="3">
        <v>0</v>
      </c>
      <c r="EW29" s="3">
        <v>0</v>
      </c>
      <c r="EX29" s="3">
        <v>0</v>
      </c>
      <c r="EY29" s="3">
        <v>0</v>
      </c>
      <c r="EZ29" s="3">
        <v>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</row>
    <row r="30" spans="1:174" hidden="1" outlineLevel="1">
      <c r="A30" s="4" t="s">
        <v>75</v>
      </c>
      <c r="B30" s="3">
        <f>+F30+AI30+AM30+AQ30+AU30+AY30+BC30+BG30+BK30+BO30+EM30+EQ30+BW30+K30+O30+CA30+S30+W30+AA30+AE30+BS30+CE30+CI30+CM30+CQ30+CU30+CY30+DC30+DG30+DK30+DO30+DS30+DW30+EA30+EE30+EI30+EY30+EU30+FC30+FF30+FK30+FO30</f>
        <v>231382152</v>
      </c>
      <c r="C30" s="3">
        <f>+G30+AJ30+AN30+AR30+AV30+AZ30+BD30+BH30+BL30+BP30+EN30+ER30+BX30+L30+P30+CB30+T30+X30+AB30+AF30+BT30+CF30+CJ30+CN30+CR30+CV30+CZ30+DD30+DH30+DL30+DP30+DT30+DX30+EB30+EF30+EJ30+EZ30+EV30+FD30+FG30+FL30+FP30</f>
        <v>177928171</v>
      </c>
      <c r="D30" s="3">
        <f>+H30+AK30+AO30+AS30+AW30+BA30+BE30+BI30+BM30+BQ30+EO30+ES30+BY30+M30+Q30+CC30+U30+Y30+AC30+AG30+BU30+CG30+CK30+CO30+CS30+CW30+DA30+DE30+DI30+DM30+DQ30+DU30+DY30+EC30+EG30+EK30+FA30+EW30+FE30+FH30+FM30+FQ30</f>
        <v>99302428</v>
      </c>
      <c r="E30" s="3">
        <f t="shared" si="26"/>
        <v>46131195</v>
      </c>
      <c r="F30" s="3">
        <v>90000000</v>
      </c>
      <c r="G30" s="3">
        <v>85000000</v>
      </c>
      <c r="H30" s="3">
        <v>84660994</v>
      </c>
      <c r="I30" s="3"/>
      <c r="J30" s="3">
        <f>84660994-45507099</f>
        <v>39153895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97602055</v>
      </c>
      <c r="BT30" s="3">
        <v>77987932</v>
      </c>
      <c r="BU30" s="3">
        <v>14641434</v>
      </c>
      <c r="BV30" s="3">
        <v>6977300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28780097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15000000</v>
      </c>
      <c r="CV30" s="3">
        <v>14940239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</row>
    <row r="31" spans="1:174" hidden="1" outlineLevel="1">
      <c r="A31" s="4" t="s">
        <v>76</v>
      </c>
      <c r="B31" s="3">
        <f>+F31+AI31+AM31+AQ31+AU31+AY31+BC31+BG31+BK31+BO31+EM31+EQ31+BW31+K31+O31+CA31+S31+W31+AA31+AE31+BS31+CE31+CI31+CM31+CQ31+CU31+CY31+DC31+DG31+DK31+DO31+DS31+DW31+EA31+EE31+EI31+EY31+EU31+FC31+FF31+FK31+FO31</f>
        <v>149800797</v>
      </c>
      <c r="C31" s="3">
        <f>+G31+AJ31+AN31+AR31+AV31+AZ31+BD31+BH31+BL31+BP31+EN31+ER31+BX31+L31+P31+CB31+T31+X31+AB31+AF31+BT31+CF31+CJ31+CN31+CR31+CV31+CZ31+DD31+DH31+DL31+DP31+DT31+DX31+EB31+EF31+EJ31+EZ31+EV31+FD31+FG31+FL31+FP31</f>
        <v>149800797</v>
      </c>
      <c r="D31" s="3">
        <f>+H31+AK31+AO31+AS31+AW31+BA31+BE31+BI31+BM31+BQ31+EO31+ES31+BY31+M31+Q31+CC31+U31+Y31+AC31+AG31+BU31+CG31+CK31+CO31+CS31+CW31+DA31+DE31+DI31+DM31+DQ31+DU31+DY31+EC31+EG31+EK31+FA31+EW31+FE31+FH31+FM31+FQ31</f>
        <v>74799997</v>
      </c>
      <c r="E31" s="3">
        <f t="shared" si="26"/>
        <v>74799997</v>
      </c>
      <c r="F31" s="3">
        <v>0</v>
      </c>
      <c r="G31" s="3">
        <v>0</v>
      </c>
      <c r="H31" s="3">
        <v>0</v>
      </c>
      <c r="I31" s="3"/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50000000</v>
      </c>
      <c r="P31" s="3">
        <v>50000000</v>
      </c>
      <c r="Q31" s="3">
        <f>24900398+99599</f>
        <v>24999997</v>
      </c>
      <c r="R31" s="3">
        <f>24900398+99599</f>
        <v>24999997</v>
      </c>
      <c r="S31" s="3">
        <v>49800797</v>
      </c>
      <c r="T31" s="3">
        <v>49800797</v>
      </c>
      <c r="U31" s="3">
        <v>49800000</v>
      </c>
      <c r="V31" s="3">
        <v>49800000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50000000</v>
      </c>
      <c r="BT31" s="3">
        <v>50000000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0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  <c r="FN31" s="3">
        <v>0</v>
      </c>
      <c r="FO31" s="3">
        <v>0</v>
      </c>
      <c r="FP31" s="3">
        <v>0</v>
      </c>
      <c r="FQ31" s="3">
        <v>0</v>
      </c>
      <c r="FR31" s="3">
        <v>0</v>
      </c>
    </row>
    <row r="32" spans="1:174" hidden="1" outlineLevel="1">
      <c r="A32" s="4" t="s">
        <v>77</v>
      </c>
      <c r="B32" s="3">
        <f>+F32+AI32+AM32+AQ32+AU32+AY32+BC32+BG32+BK32+BO32+EM32+EQ32+BW32+K32+O32+CA32+S32+W32+AA32+AE32+BS32+CE32+CI32+CM32+CQ32+CU32+CY32+DC32+DG32+DK32+DO32+DS32+DW32+EA32+EE32+EI32+EY32+EU32+FC32+FF32+FK32+FO32</f>
        <v>49800797</v>
      </c>
      <c r="C32" s="3">
        <f>+G32+AJ32+AN32+AR32+AV32+AZ32+BD32+BH32+BL32+BP32+EN32+ER32+BX32+L32+P32+CB32+T32+X32+AB32+AF32+BT32+CF32+CJ32+CN32+CR32+CV32+CZ32+DD32+DH32+DL32+DP32+DT32+DX32+EB32+EF32+EJ32+EZ32+EV32+FD32+FG32+FL32+FP32</f>
        <v>49800797</v>
      </c>
      <c r="D32" s="3">
        <f>+H32+AK32+AO32+AS32+AW32+BA32+BE32+BI32+BM32+BQ32+EO32+ES32+BY32+M32+Q32+CC32+U32+Y32+AC32+AG32+BU32+CG32+CK32+CO32+CS32+CW32+DA32+DE32+DI32+DM32+DQ32+DU32+DY32+EC32+EG32+EK32+FA32+EW32+FE32+FH32+FM32+FQ32</f>
        <v>49800797</v>
      </c>
      <c r="E32" s="3">
        <f t="shared" si="26"/>
        <v>49800797</v>
      </c>
      <c r="F32" s="3">
        <v>0</v>
      </c>
      <c r="G32" s="3">
        <v>0</v>
      </c>
      <c r="H32" s="3">
        <v>0</v>
      </c>
      <c r="I32" s="3"/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49800797</v>
      </c>
      <c r="P32" s="3">
        <v>49800797</v>
      </c>
      <c r="Q32" s="3">
        <v>49800797</v>
      </c>
      <c r="R32" s="3">
        <v>49800797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</row>
    <row r="33" spans="1:174" hidden="1" outlineLevel="1">
      <c r="A33" s="4" t="s">
        <v>78</v>
      </c>
      <c r="B33" s="3">
        <f>+F33+AI33+AM33+AQ33+AU33+AY33+BC33+BG33+BK33+BO33+EM33+EQ33+BW33+K33+O33+CA33+S33+W33+AA33+AE33+BS33+CE33+CI33+CM33+CQ33+CU33+CY33+DC33+DG33+DK33+DO33+DS33+DW33+EA33+EE33+EI33+EY33+EU33+FC33+FF33+FK33+FO33</f>
        <v>168750000</v>
      </c>
      <c r="C33" s="3">
        <f>+G33+AJ33+AN33+AR33+AV33+AZ33+BD33+BH33+BL33+BP33+EN33+ER33+BX33+L33+P33+CB33+T33+X33+AB33+AF33+BT33+CF33+CJ33+CN33+CR33+CV33+CZ33+DD33+DH33+DL33+DP33+DT33+DX33+EB33+EF33+EJ33+EZ33+EV33+FD33+FG33+FL33+FP33</f>
        <v>139750000</v>
      </c>
      <c r="D33" s="3">
        <f>+H33+AK33+AO33+AS33+AW33+BA33+BE33+BI33+BM33+BQ33+EO33+ES33+BY33+M33+Q33+CC33+U33+Y33+AC33+AG33+BU33+CG33+CK33+CO33+CS33+CW33+DA33+DE33+DI33+DM33+DQ33+DU33+DY33+EC33+EG33+EK33+FA33+EW33+FE33+FH33+FM33+FQ33</f>
        <v>96318725</v>
      </c>
      <c r="E33" s="3">
        <f t="shared" si="26"/>
        <v>80574725</v>
      </c>
      <c r="F33" s="3">
        <v>59750000</v>
      </c>
      <c r="G33" s="3">
        <v>59750000</v>
      </c>
      <c r="H33" s="3">
        <v>16318725</v>
      </c>
      <c r="I33" s="3"/>
      <c r="J33" s="3">
        <v>16318725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80000000</v>
      </c>
      <c r="AJ33" s="3">
        <v>80000000</v>
      </c>
      <c r="AK33" s="3">
        <v>80000000</v>
      </c>
      <c r="AL33" s="3">
        <v>64256000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>
        <v>0</v>
      </c>
      <c r="EE33" s="3">
        <v>29000000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0</v>
      </c>
      <c r="EN33" s="3">
        <v>0</v>
      </c>
      <c r="EO33" s="3">
        <v>0</v>
      </c>
      <c r="EP33" s="3">
        <v>0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0</v>
      </c>
      <c r="FP33" s="3">
        <v>0</v>
      </c>
      <c r="FQ33" s="3">
        <v>0</v>
      </c>
      <c r="FR33" s="3">
        <v>0</v>
      </c>
    </row>
    <row r="34" spans="1:174" s="15" customFormat="1" collapsed="1">
      <c r="A34" s="18" t="s">
        <v>79</v>
      </c>
      <c r="B34" s="19">
        <f>+SUM(B35:B39)</f>
        <v>452520717</v>
      </c>
      <c r="C34" s="19">
        <f>+SUM(C35:C39)</f>
        <v>357928002</v>
      </c>
      <c r="D34" s="19">
        <f>+SUM(D35:D39)</f>
        <v>262077530</v>
      </c>
      <c r="E34" s="19">
        <f>+SUM(E35:E39)</f>
        <v>235642985</v>
      </c>
      <c r="F34" s="19">
        <f t="shared" ref="F34:BQ34" si="27">+SUM(F35:F39)</f>
        <v>354662900</v>
      </c>
      <c r="G34" s="19">
        <f t="shared" si="27"/>
        <v>265427651</v>
      </c>
      <c r="H34" s="19">
        <f t="shared" si="27"/>
        <v>223231319</v>
      </c>
      <c r="I34" s="19"/>
      <c r="J34" s="19">
        <f t="shared" si="27"/>
        <v>216731315</v>
      </c>
      <c r="K34" s="19">
        <f t="shared" si="27"/>
        <v>0</v>
      </c>
      <c r="L34" s="19">
        <f t="shared" si="27"/>
        <v>0</v>
      </c>
      <c r="M34" s="19">
        <f t="shared" si="27"/>
        <v>0</v>
      </c>
      <c r="N34" s="19">
        <f t="shared" si="27"/>
        <v>0</v>
      </c>
      <c r="O34" s="19">
        <f t="shared" si="27"/>
        <v>41301717</v>
      </c>
      <c r="P34" s="19">
        <f t="shared" si="27"/>
        <v>41301717</v>
      </c>
      <c r="Q34" s="19">
        <f t="shared" si="27"/>
        <v>14991717</v>
      </c>
      <c r="R34" s="19">
        <f t="shared" si="27"/>
        <v>14991717</v>
      </c>
      <c r="S34" s="19">
        <f t="shared" si="27"/>
        <v>0</v>
      </c>
      <c r="T34" s="19">
        <f t="shared" si="27"/>
        <v>0</v>
      </c>
      <c r="U34" s="19">
        <f t="shared" si="27"/>
        <v>0</v>
      </c>
      <c r="V34" s="19">
        <f t="shared" si="27"/>
        <v>0</v>
      </c>
      <c r="W34" s="19">
        <f t="shared" si="27"/>
        <v>0</v>
      </c>
      <c r="X34" s="19">
        <f t="shared" si="27"/>
        <v>0</v>
      </c>
      <c r="Y34" s="19">
        <f t="shared" si="27"/>
        <v>0</v>
      </c>
      <c r="Z34" s="19">
        <f t="shared" si="27"/>
        <v>0</v>
      </c>
      <c r="AA34" s="19">
        <f t="shared" si="27"/>
        <v>0</v>
      </c>
      <c r="AB34" s="19">
        <f t="shared" si="27"/>
        <v>0</v>
      </c>
      <c r="AC34" s="19">
        <f t="shared" si="27"/>
        <v>0</v>
      </c>
      <c r="AD34" s="19">
        <f t="shared" si="27"/>
        <v>0</v>
      </c>
      <c r="AE34" s="19">
        <f t="shared" si="27"/>
        <v>0</v>
      </c>
      <c r="AF34" s="19">
        <f t="shared" si="27"/>
        <v>0</v>
      </c>
      <c r="AG34" s="19">
        <f t="shared" si="27"/>
        <v>0</v>
      </c>
      <c r="AH34" s="19">
        <f t="shared" si="27"/>
        <v>0</v>
      </c>
      <c r="AI34" s="19">
        <f t="shared" si="27"/>
        <v>0</v>
      </c>
      <c r="AJ34" s="19">
        <f t="shared" si="27"/>
        <v>0</v>
      </c>
      <c r="AK34" s="19">
        <f t="shared" si="27"/>
        <v>0</v>
      </c>
      <c r="AL34" s="19">
        <f t="shared" si="27"/>
        <v>0</v>
      </c>
      <c r="AM34" s="19">
        <f t="shared" si="27"/>
        <v>0</v>
      </c>
      <c r="AN34" s="19">
        <f t="shared" si="27"/>
        <v>0</v>
      </c>
      <c r="AO34" s="19">
        <f t="shared" si="27"/>
        <v>0</v>
      </c>
      <c r="AP34" s="19">
        <f t="shared" si="27"/>
        <v>0</v>
      </c>
      <c r="AQ34" s="19">
        <f t="shared" si="27"/>
        <v>0</v>
      </c>
      <c r="AR34" s="19">
        <f t="shared" si="27"/>
        <v>0</v>
      </c>
      <c r="AS34" s="19">
        <f t="shared" si="27"/>
        <v>0</v>
      </c>
      <c r="AT34" s="19">
        <f t="shared" si="27"/>
        <v>0</v>
      </c>
      <c r="AU34" s="19">
        <f t="shared" si="27"/>
        <v>0</v>
      </c>
      <c r="AV34" s="19">
        <f t="shared" si="27"/>
        <v>0</v>
      </c>
      <c r="AW34" s="19">
        <f t="shared" si="27"/>
        <v>0</v>
      </c>
      <c r="AX34" s="19">
        <f t="shared" si="27"/>
        <v>0</v>
      </c>
      <c r="AY34" s="19">
        <f t="shared" si="27"/>
        <v>0</v>
      </c>
      <c r="AZ34" s="19">
        <f t="shared" si="27"/>
        <v>0</v>
      </c>
      <c r="BA34" s="19">
        <f t="shared" si="27"/>
        <v>0</v>
      </c>
      <c r="BB34" s="19">
        <f t="shared" si="27"/>
        <v>0</v>
      </c>
      <c r="BC34" s="19">
        <f t="shared" si="27"/>
        <v>0</v>
      </c>
      <c r="BD34" s="19">
        <f t="shared" si="27"/>
        <v>0</v>
      </c>
      <c r="BE34" s="19">
        <f t="shared" si="27"/>
        <v>0</v>
      </c>
      <c r="BF34" s="19">
        <f t="shared" si="27"/>
        <v>0</v>
      </c>
      <c r="BG34" s="19">
        <f t="shared" si="27"/>
        <v>0</v>
      </c>
      <c r="BH34" s="19">
        <f t="shared" si="27"/>
        <v>0</v>
      </c>
      <c r="BI34" s="19">
        <f t="shared" si="27"/>
        <v>0</v>
      </c>
      <c r="BJ34" s="19">
        <f t="shared" si="27"/>
        <v>0</v>
      </c>
      <c r="BK34" s="19">
        <f t="shared" si="27"/>
        <v>0</v>
      </c>
      <c r="BL34" s="19">
        <f t="shared" si="27"/>
        <v>0</v>
      </c>
      <c r="BM34" s="19">
        <f t="shared" si="27"/>
        <v>0</v>
      </c>
      <c r="BN34" s="19">
        <f t="shared" si="27"/>
        <v>0</v>
      </c>
      <c r="BO34" s="19">
        <f t="shared" si="27"/>
        <v>0</v>
      </c>
      <c r="BP34" s="19">
        <f t="shared" si="27"/>
        <v>0</v>
      </c>
      <c r="BQ34" s="19">
        <f t="shared" si="27"/>
        <v>0</v>
      </c>
      <c r="BR34" s="19">
        <f t="shared" ref="BR34:EC34" si="28">+SUM(BR35:BR39)</f>
        <v>0</v>
      </c>
      <c r="BS34" s="19">
        <f t="shared" si="28"/>
        <v>5056100</v>
      </c>
      <c r="BT34" s="19">
        <f t="shared" si="28"/>
        <v>4880593</v>
      </c>
      <c r="BU34" s="19">
        <f t="shared" si="28"/>
        <v>3919953</v>
      </c>
      <c r="BV34" s="19">
        <f t="shared" si="28"/>
        <v>3919953</v>
      </c>
      <c r="BW34" s="19">
        <f t="shared" si="28"/>
        <v>0</v>
      </c>
      <c r="BX34" s="19">
        <f t="shared" si="28"/>
        <v>0</v>
      </c>
      <c r="BY34" s="19">
        <f t="shared" si="28"/>
        <v>0</v>
      </c>
      <c r="BZ34" s="19">
        <f t="shared" si="28"/>
        <v>0</v>
      </c>
      <c r="CA34" s="19">
        <f t="shared" si="28"/>
        <v>0</v>
      </c>
      <c r="CB34" s="19">
        <f t="shared" si="28"/>
        <v>0</v>
      </c>
      <c r="CC34" s="19">
        <f t="shared" si="28"/>
        <v>0</v>
      </c>
      <c r="CD34" s="19">
        <f t="shared" si="28"/>
        <v>0</v>
      </c>
      <c r="CE34" s="19">
        <f t="shared" si="28"/>
        <v>0</v>
      </c>
      <c r="CF34" s="19">
        <f t="shared" si="28"/>
        <v>0</v>
      </c>
      <c r="CG34" s="19">
        <f t="shared" si="28"/>
        <v>0</v>
      </c>
      <c r="CH34" s="19">
        <f t="shared" si="28"/>
        <v>0</v>
      </c>
      <c r="CI34" s="19">
        <f t="shared" si="28"/>
        <v>0</v>
      </c>
      <c r="CJ34" s="19">
        <f t="shared" si="28"/>
        <v>0</v>
      </c>
      <c r="CK34" s="19">
        <f t="shared" si="28"/>
        <v>0</v>
      </c>
      <c r="CL34" s="19">
        <f t="shared" si="28"/>
        <v>0</v>
      </c>
      <c r="CM34" s="19">
        <f t="shared" si="28"/>
        <v>0</v>
      </c>
      <c r="CN34" s="19">
        <f t="shared" si="28"/>
        <v>0</v>
      </c>
      <c r="CO34" s="19">
        <f t="shared" si="28"/>
        <v>0</v>
      </c>
      <c r="CP34" s="19">
        <f t="shared" si="28"/>
        <v>0</v>
      </c>
      <c r="CQ34" s="19">
        <f t="shared" si="28"/>
        <v>0</v>
      </c>
      <c r="CR34" s="19">
        <f t="shared" si="28"/>
        <v>0</v>
      </c>
      <c r="CS34" s="19">
        <f t="shared" si="28"/>
        <v>0</v>
      </c>
      <c r="CT34" s="19">
        <f t="shared" si="28"/>
        <v>0</v>
      </c>
      <c r="CU34" s="19">
        <f t="shared" si="28"/>
        <v>0</v>
      </c>
      <c r="CV34" s="19">
        <f t="shared" si="28"/>
        <v>0</v>
      </c>
      <c r="CW34" s="19">
        <f t="shared" si="28"/>
        <v>0</v>
      </c>
      <c r="CX34" s="19">
        <f t="shared" si="28"/>
        <v>0</v>
      </c>
      <c r="CY34" s="19">
        <f t="shared" si="28"/>
        <v>0</v>
      </c>
      <c r="CZ34" s="19">
        <f t="shared" si="28"/>
        <v>0</v>
      </c>
      <c r="DA34" s="19">
        <f t="shared" si="28"/>
        <v>0</v>
      </c>
      <c r="DB34" s="19">
        <f t="shared" si="28"/>
        <v>0</v>
      </c>
      <c r="DC34" s="19">
        <f t="shared" si="28"/>
        <v>0</v>
      </c>
      <c r="DD34" s="19">
        <f t="shared" si="28"/>
        <v>0</v>
      </c>
      <c r="DE34" s="19">
        <f t="shared" si="28"/>
        <v>0</v>
      </c>
      <c r="DF34" s="19">
        <f t="shared" si="28"/>
        <v>0</v>
      </c>
      <c r="DG34" s="19">
        <f t="shared" si="28"/>
        <v>0</v>
      </c>
      <c r="DH34" s="19">
        <f t="shared" si="28"/>
        <v>0</v>
      </c>
      <c r="DI34" s="19">
        <f t="shared" si="28"/>
        <v>0</v>
      </c>
      <c r="DJ34" s="19">
        <f t="shared" si="28"/>
        <v>0</v>
      </c>
      <c r="DK34" s="19">
        <f t="shared" si="28"/>
        <v>0</v>
      </c>
      <c r="DL34" s="19">
        <f t="shared" si="28"/>
        <v>0</v>
      </c>
      <c r="DM34" s="19">
        <f t="shared" si="28"/>
        <v>0</v>
      </c>
      <c r="DN34" s="19">
        <f t="shared" si="28"/>
        <v>0</v>
      </c>
      <c r="DO34" s="19">
        <f t="shared" si="28"/>
        <v>0</v>
      </c>
      <c r="DP34" s="19">
        <f t="shared" si="28"/>
        <v>0</v>
      </c>
      <c r="DQ34" s="19">
        <f t="shared" si="28"/>
        <v>0</v>
      </c>
      <c r="DR34" s="19">
        <f t="shared" si="28"/>
        <v>0</v>
      </c>
      <c r="DS34" s="19">
        <f t="shared" si="28"/>
        <v>0</v>
      </c>
      <c r="DT34" s="19">
        <f t="shared" si="28"/>
        <v>0</v>
      </c>
      <c r="DU34" s="19">
        <f t="shared" si="28"/>
        <v>0</v>
      </c>
      <c r="DV34" s="19">
        <f t="shared" si="28"/>
        <v>0</v>
      </c>
      <c r="DW34" s="19">
        <f t="shared" si="28"/>
        <v>0</v>
      </c>
      <c r="DX34" s="19">
        <f t="shared" si="28"/>
        <v>0</v>
      </c>
      <c r="DY34" s="19">
        <f t="shared" si="28"/>
        <v>0</v>
      </c>
      <c r="DZ34" s="19">
        <f t="shared" si="28"/>
        <v>0</v>
      </c>
      <c r="EA34" s="19">
        <f t="shared" si="28"/>
        <v>0</v>
      </c>
      <c r="EB34" s="19">
        <f t="shared" si="28"/>
        <v>0</v>
      </c>
      <c r="EC34" s="19">
        <f t="shared" si="28"/>
        <v>0</v>
      </c>
      <c r="ED34" s="19">
        <f t="shared" ref="ED34:FR34" si="29">+SUM(ED35:ED39)</f>
        <v>0</v>
      </c>
      <c r="EE34" s="19">
        <f t="shared" si="29"/>
        <v>51500000</v>
      </c>
      <c r="EF34" s="19">
        <f t="shared" si="29"/>
        <v>46318041</v>
      </c>
      <c r="EG34" s="19">
        <f t="shared" si="29"/>
        <v>19934541</v>
      </c>
      <c r="EH34" s="19">
        <f t="shared" si="29"/>
        <v>0</v>
      </c>
      <c r="EI34" s="19">
        <f t="shared" si="29"/>
        <v>0</v>
      </c>
      <c r="EJ34" s="19">
        <f t="shared" si="29"/>
        <v>0</v>
      </c>
      <c r="EK34" s="19">
        <f t="shared" si="29"/>
        <v>0</v>
      </c>
      <c r="EL34" s="19">
        <f t="shared" si="29"/>
        <v>0</v>
      </c>
      <c r="EM34" s="19">
        <f t="shared" si="29"/>
        <v>0</v>
      </c>
      <c r="EN34" s="19">
        <f t="shared" si="29"/>
        <v>0</v>
      </c>
      <c r="EO34" s="19">
        <f t="shared" si="29"/>
        <v>0</v>
      </c>
      <c r="EP34" s="19">
        <f t="shared" si="29"/>
        <v>0</v>
      </c>
      <c r="EQ34" s="19">
        <f t="shared" si="29"/>
        <v>0</v>
      </c>
      <c r="ER34" s="19">
        <f t="shared" si="29"/>
        <v>0</v>
      </c>
      <c r="ES34" s="19">
        <f t="shared" si="29"/>
        <v>0</v>
      </c>
      <c r="ET34" s="19">
        <f t="shared" si="29"/>
        <v>0</v>
      </c>
      <c r="EU34" s="19">
        <f t="shared" si="29"/>
        <v>0</v>
      </c>
      <c r="EV34" s="19">
        <f t="shared" si="29"/>
        <v>0</v>
      </c>
      <c r="EW34" s="19">
        <f t="shared" si="29"/>
        <v>0</v>
      </c>
      <c r="EX34" s="19">
        <f t="shared" si="29"/>
        <v>0</v>
      </c>
      <c r="EY34" s="19">
        <f t="shared" si="29"/>
        <v>0</v>
      </c>
      <c r="EZ34" s="19">
        <f t="shared" si="29"/>
        <v>0</v>
      </c>
      <c r="FA34" s="19">
        <f t="shared" si="29"/>
        <v>0</v>
      </c>
      <c r="FB34" s="19">
        <f t="shared" si="29"/>
        <v>0</v>
      </c>
      <c r="FC34" s="19">
        <f t="shared" si="29"/>
        <v>0</v>
      </c>
      <c r="FD34" s="19">
        <f t="shared" si="29"/>
        <v>0</v>
      </c>
      <c r="FE34" s="19">
        <f t="shared" si="29"/>
        <v>0</v>
      </c>
      <c r="FF34" s="19">
        <f t="shared" si="29"/>
        <v>0</v>
      </c>
      <c r="FG34" s="19">
        <f t="shared" si="29"/>
        <v>0</v>
      </c>
      <c r="FH34" s="19">
        <f t="shared" si="29"/>
        <v>0</v>
      </c>
      <c r="FI34" s="19">
        <f t="shared" si="29"/>
        <v>0</v>
      </c>
      <c r="FJ34" s="19">
        <f t="shared" si="29"/>
        <v>0</v>
      </c>
      <c r="FK34" s="19">
        <f t="shared" si="29"/>
        <v>0</v>
      </c>
      <c r="FL34" s="19">
        <f t="shared" si="29"/>
        <v>0</v>
      </c>
      <c r="FM34" s="19">
        <f t="shared" si="29"/>
        <v>0</v>
      </c>
      <c r="FN34" s="19">
        <f t="shared" si="29"/>
        <v>0</v>
      </c>
      <c r="FO34" s="19">
        <f t="shared" si="29"/>
        <v>0</v>
      </c>
      <c r="FP34" s="19">
        <f t="shared" si="29"/>
        <v>0</v>
      </c>
      <c r="FQ34" s="19">
        <f t="shared" si="29"/>
        <v>0</v>
      </c>
      <c r="FR34" s="19">
        <f t="shared" si="29"/>
        <v>0</v>
      </c>
    </row>
    <row r="35" spans="1:174">
      <c r="A35" s="4" t="s">
        <v>80</v>
      </c>
      <c r="B35" s="3">
        <f>+F35+AI35+AM35+AQ35+AU35+AY35+BC35+BG35+BK35+BO35+EM35+EQ35+BW35+K35+O35+CA35+S35+W35+AA35+AE35+BS35+CE35+CI35+CM35+CQ35+CU35+CY35+DC35+DG35+DK35+DO35+DS35+DW35+EA35+EE35+EI35+EY35+EU35+FC35+FF35+FK35+FO35</f>
        <v>205859000</v>
      </c>
      <c r="C35" s="3">
        <f>+G35+AJ35+AN35+AR35+AV35+AZ35+BD35+BH35+BL35+BP35+EN35+ER35+BX35+L35+P35+CB35+T35+X35+AB35+AF35+BT35+CF35+CJ35+CN35+CR35+CV35+CZ35+DD35+DH35+DL35+DP35+DT35+DX35+EB35+EF35+EJ35+EZ35+EV35+FD35+FG35+FL35+FP35</f>
        <v>135304761</v>
      </c>
      <c r="D35" s="3">
        <f>+H35+AK35+AO35+AS35+AW35+BA35+BE35+BI35+BM35+BQ35+EO35+ES35+BY35+M35+Q35+CC35+U35+Y35+AC35+AG35+BU35+CG35+CK35+CO35+CS35+CW35+DA35+DE35+DI35+DM35+DQ35+DU35+DY35+EC35+EG35+EK35+FA35+EW35+FE35+FH35+FM35+FQ35</f>
        <v>134344121</v>
      </c>
      <c r="E35" s="3">
        <f>+J35+AL35+AP35+AT35+AX35+BB35+BF35+BJ35+BN35+BR35+EP35+ET35+BZ35+N35+R35+CD35+V35+Z35+AD35+AH35+BV35+CH35+CL35+CP35+CT35+CX35+DB35+DF35+DJ35+DN35+DR35+DV35+DZ35+ED35+EH35+EL35+FB35+EX35+FF35+FI35+FN35+FR35</f>
        <v>130948117</v>
      </c>
      <c r="F35" s="3">
        <v>200802900</v>
      </c>
      <c r="G35" s="3">
        <v>130424168</v>
      </c>
      <c r="H35" s="3">
        <v>130424168</v>
      </c>
      <c r="I35" s="3"/>
      <c r="J35" s="3">
        <v>127028164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5056100</v>
      </c>
      <c r="BT35" s="3">
        <v>4880593</v>
      </c>
      <c r="BU35" s="3">
        <v>3919953</v>
      </c>
      <c r="BV35" s="3">
        <v>3919953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0</v>
      </c>
      <c r="FN35" s="3">
        <v>0</v>
      </c>
      <c r="FO35" s="3">
        <v>0</v>
      </c>
      <c r="FP35" s="3">
        <v>0</v>
      </c>
      <c r="FQ35" s="3">
        <v>0</v>
      </c>
      <c r="FR35" s="3">
        <v>0</v>
      </c>
    </row>
    <row r="36" spans="1:174" hidden="1" outlineLevel="1">
      <c r="A36" s="4" t="s">
        <v>81</v>
      </c>
      <c r="B36" s="3">
        <f>+F36+AI36+AM36+AQ36+AU36+AY36+BC36+BG36+BK36+BO36+EM36+EQ36+BW36+K36+O36+CA36+S36+W36+AA36+AE36+BS36+CE36+CI36+CM36+CQ36+CU36+CY36+DC36+DG36+DK36+DO36+DS36+DW36+EA36+EE36+EI36+EY36+EU36+FC36+FF36+FK36+FO36</f>
        <v>100360000</v>
      </c>
      <c r="C36" s="3">
        <f>+G36+AJ36+AN36+AR36+AV36+AZ36+BD36+BH36+BL36+BP36+EN36+ER36+BX36+L36+P36+CB36+T36+X36+AB36+AF36+BT36+CF36+CJ36+CN36+CR36+CV36+CZ36+DD36+DH36+DL36+DP36+DT36+DX36+EB36+EF36+EJ36+EZ36+EV36+FD36+FG36+FL36+FP36</f>
        <v>98960700</v>
      </c>
      <c r="D36" s="3">
        <f>+H36+AK36+AO36+AS36+AW36+BA36+BE36+BI36+BM36+BQ36+EO36+ES36+BY36+M36+Q36+CC36+U36+Y36+AC36+AG36+BU36+CG36+CK36+CO36+CS36+CW36+DA36+DE36+DI36+DM36+DQ36+DU36+DY36+EC36+EG36+EK36+FA36+EW36+FE36+FH36+FM36+FQ36</f>
        <v>54108868</v>
      </c>
      <c r="E36" s="3">
        <f>+J36+AL36+AP36+AT36+AX36+BB36+BF36+BJ36+BN36+BR36+EP36+ET36+BZ36+N36+R36+CD36+V36+Z36+AD36+AH36+BV36+CH36+CL36+CP36+CT36+CX36+DB36+DF36+DJ36+DN36+DR36+DV36+DZ36+ED36+EH36+EL36+FB36+EX36+FF36+FI36+FN36+FR36</f>
        <v>51004868</v>
      </c>
      <c r="F36" s="3">
        <v>73860000</v>
      </c>
      <c r="G36" s="3">
        <v>72577200</v>
      </c>
      <c r="H36" s="3">
        <v>54108868</v>
      </c>
      <c r="I36" s="3"/>
      <c r="J36" s="3">
        <v>51004868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26500000</v>
      </c>
      <c r="EF36" s="3">
        <v>26383500</v>
      </c>
      <c r="EG36" s="3">
        <v>0</v>
      </c>
      <c r="EH36" s="3">
        <v>0</v>
      </c>
      <c r="EI36" s="3">
        <v>0</v>
      </c>
      <c r="EJ36" s="3">
        <v>0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0</v>
      </c>
      <c r="FI36" s="3">
        <v>0</v>
      </c>
      <c r="FJ36" s="3">
        <v>0</v>
      </c>
      <c r="FK36" s="3">
        <v>0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</row>
    <row r="37" spans="1:174" hidden="1" outlineLevel="1">
      <c r="A37" s="4" t="s">
        <v>82</v>
      </c>
      <c r="B37" s="3">
        <f>+F37+AI37+AM37+AQ37+AU37+AY37+BC37+BG37+BK37+BO37+EM37+EQ37+BW37+K37+O37+CA37+S37+W37+AA37+AE37+BS37+CE37+CI37+CM37+CQ37+CU37+CY37+DC37+DG37+DK37+DO37+DS37+DW37+EA37+EE37+EI37+EY37+EU37+FC37+FF37+FK37+FO37</f>
        <v>146301717</v>
      </c>
      <c r="C37" s="3">
        <f>+G37+AJ37+AN37+AR37+AV37+AZ37+BD37+BH37+BL37+BP37+EN37+ER37+BX37+L37+P37+CB37+T37+X37+AB37+AF37+BT37+CF37+CJ37+CN37+CR37+CV37+CZ37+DD37+DH37+DL37+DP37+DT37+DX37+EB37+EF37+EJ37+EZ37+EV37+FD37+FG37+FL37+FP37</f>
        <v>123662541</v>
      </c>
      <c r="D37" s="3">
        <f>+H37+AK37+AO37+AS37+AW37+BA37+BE37+BI37+BM37+BQ37+EO37+ES37+BY37+M37+Q37+CC37+U37+Y37+AC37+AG37+BU37+CG37+CK37+CO37+CS37+CW37+DA37+DE37+DI37+DM37+DQ37+DU37+DY37+EC37+EG37+EK37+FA37+EW37+FE37+FH37+FM37+FQ37</f>
        <v>73624541</v>
      </c>
      <c r="E37" s="3">
        <f>+J37+AL37+AP37+AT37+AX37+BB37+BF37+BJ37+BN37+BR37+EP37+ET37+BZ37+N37+R37+CD37+V37+Z37+AD37+AH37+BV37+CH37+CL37+CP37+CT37+CX37+DB37+DF37+DJ37+DN37+DR37+DV37+DZ37+ED37+EH37+EL37+FB37+EX37+FF37+FI37+FN37+FR37</f>
        <v>53690000</v>
      </c>
      <c r="F37" s="3">
        <v>80000000</v>
      </c>
      <c r="G37" s="3">
        <v>62426283</v>
      </c>
      <c r="H37" s="3">
        <v>38698283</v>
      </c>
      <c r="I37" s="3"/>
      <c r="J37" s="3">
        <v>38698283</v>
      </c>
      <c r="K37" s="3">
        <v>0</v>
      </c>
      <c r="L37" s="3">
        <v>0</v>
      </c>
      <c r="M37" s="3">
        <v>0</v>
      </c>
      <c r="N37" s="3">
        <v>0</v>
      </c>
      <c r="O37" s="3">
        <v>41301717</v>
      </c>
      <c r="P37" s="3">
        <v>41301717</v>
      </c>
      <c r="Q37" s="3">
        <v>14991717</v>
      </c>
      <c r="R37" s="3">
        <v>14991717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25000000</v>
      </c>
      <c r="EF37" s="3">
        <v>19934541</v>
      </c>
      <c r="EG37" s="3">
        <v>19934541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</row>
    <row r="38" spans="1:174" hidden="1" outlineLevel="1">
      <c r="A38" s="4" t="s">
        <v>83</v>
      </c>
      <c r="B38" s="3">
        <f>+F38+AI38+AM38+AQ38+AU38+AY38+BC38+BG38+BK38+BO38+EM38+EQ38+BW38+K38+O38+CA38+S38+W38+AA38+AE38+BS38+CE38+CI38+CM38+CQ38+CU38+CY38+DC38+DG38+DK38+DO38+DS38+DW38+EA38+EE38+EI38+EY38+EU38+FC38+FF38+FK38+FO38</f>
        <v>0</v>
      </c>
      <c r="C38" s="3">
        <f>+G38+AJ38+AN38+AR38+AV38+AZ38+BD38+BH38+BL38+BP38+EN38+ER38+BX38+L38+P38+CB38+T38+X38+AB38+AF38+BT38+CF38+CJ38+CN38+CR38+CV38+CZ38+DD38+DH38+DL38+DP38+DT38+DX38+EB38+EF38+EJ38+EZ38+EV38+FD38+FG38+FL38+FP38</f>
        <v>0</v>
      </c>
      <c r="D38" s="3">
        <f>+H38+AK38+AO38+AS38+AW38+BA38+BE38+BI38+BM38+BQ38+EO38+ES38+BY38+M38+Q38+CC38+U38+Y38+AC38+AG38+BU38+CG38+CK38+CO38+CS38+CW38+DA38+DE38+DI38+DM38+DQ38+DU38+DY38+EC38+EG38+EK38+FA38+EW38+FE38+FH38+FM38+FQ38</f>
        <v>0</v>
      </c>
      <c r="E38" s="3">
        <f>+J38+AL38+AP38+AT38+AX38+BB38+BF38+BJ38+BN38+BR38+EP38+ET38+BZ38+N38+R38+CD38+V38+Z38+AD38+AH38+BV38+CH38+CL38+CP38+CT38+CX38+DB38+DF38+DJ38+DN38+DR38+DV38+DZ38+ED38+EH38+EL38+FB38+EX38+FF38+FI38+FN38+FR38</f>
        <v>0</v>
      </c>
      <c r="F38" s="3">
        <v>0</v>
      </c>
      <c r="G38" s="3">
        <v>0</v>
      </c>
      <c r="H38" s="3">
        <v>0</v>
      </c>
      <c r="I38" s="3"/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</row>
    <row r="39" spans="1:174" hidden="1" outlineLevel="1">
      <c r="A39" s="4" t="s">
        <v>84</v>
      </c>
      <c r="B39" s="3">
        <f>+F39+AI39+AM39+AQ39+AU39+AY39+BC39+BG39+BK39+BO39+EM39+EQ39+BW39+K39+O39+CA39+S39+W39+AA39+AE39+BS39+CE39+CI39+CM39+CQ39+CU39+CY39+DC39+DG39+DK39+DO39+DS39+DW39+EA39+EE39+EI39+EY39+EU39+FC39+FF39+FK39+FO39</f>
        <v>0</v>
      </c>
      <c r="C39" s="3">
        <f>+G39+AJ39+AN39+AR39+AV39+AZ39+BD39+BH39+BL39+BP39+EN39+ER39+BX39+L39+P39+CB39+T39+X39+AB39+AF39+BT39+CF39+CJ39+CN39+CR39+CV39+CZ39+DD39+DH39+DL39+DP39+DT39+DX39+EB39+EF39+EJ39+EZ39+EV39+FD39+FG39+FL39+FP39</f>
        <v>0</v>
      </c>
      <c r="D39" s="3">
        <f>+H39+AK39+AO39+AS39+AW39+BA39+BE39+BI39+BM39+BQ39+EO39+ES39+BY39+M39+Q39+CC39+U39+Y39+AC39+AG39+BU39+CG39+CK39+CO39+CS39+CW39+DA39+DE39+DI39+DM39+DQ39+DU39+DY39+EC39+EG39+EK39+FA39+EW39+FE39+FH39+FM39+FQ39</f>
        <v>0</v>
      </c>
      <c r="E39" s="3">
        <f>+J39+AL39+AP39+AT39+AX39+BB39+BF39+BJ39+BN39+BR39+EP39+ET39+BZ39+N39+R39+CD39+V39+Z39+AD39+AH39+BV39+CH39+CL39+CP39+CT39+CX39+DB39+DF39+DJ39+DN39+DR39+DV39+DZ39+ED39+EH39+EL39+FB39+EX39+FF39+FI39+FN39+FR39</f>
        <v>0</v>
      </c>
      <c r="F39" s="3">
        <v>0</v>
      </c>
      <c r="G39" s="3">
        <v>0</v>
      </c>
      <c r="H39" s="3">
        <v>0</v>
      </c>
      <c r="I39" s="3"/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0</v>
      </c>
    </row>
    <row r="40" spans="1:174" s="15" customFormat="1" collapsed="1">
      <c r="A40" s="18" t="s">
        <v>85</v>
      </c>
      <c r="B40" s="19">
        <f>+SUM(B41:B47)</f>
        <v>810587000</v>
      </c>
      <c r="C40" s="19">
        <f>+SUM(C41:C47)</f>
        <v>327534974</v>
      </c>
      <c r="D40" s="19">
        <f>+SUM(D41:D47)</f>
        <v>326358103</v>
      </c>
      <c r="E40" s="19">
        <f>+SUM(E41:E47)</f>
        <v>315877879</v>
      </c>
      <c r="F40" s="19">
        <f t="shared" ref="F40:BQ40" si="30">+SUM(F41:F47)</f>
        <v>445814200</v>
      </c>
      <c r="G40" s="19">
        <f t="shared" si="30"/>
        <v>310229333</v>
      </c>
      <c r="H40" s="19">
        <f t="shared" si="30"/>
        <v>310229333</v>
      </c>
      <c r="I40" s="19"/>
      <c r="J40" s="19">
        <f t="shared" si="30"/>
        <v>301095309</v>
      </c>
      <c r="K40" s="19">
        <f t="shared" si="30"/>
        <v>0</v>
      </c>
      <c r="L40" s="19">
        <f t="shared" si="30"/>
        <v>0</v>
      </c>
      <c r="M40" s="19">
        <f t="shared" si="30"/>
        <v>0</v>
      </c>
      <c r="N40" s="19">
        <f t="shared" si="30"/>
        <v>0</v>
      </c>
      <c r="O40" s="19">
        <f t="shared" si="30"/>
        <v>0</v>
      </c>
      <c r="P40" s="19">
        <f t="shared" si="30"/>
        <v>0</v>
      </c>
      <c r="Q40" s="19">
        <f t="shared" si="30"/>
        <v>0</v>
      </c>
      <c r="R40" s="19">
        <f t="shared" si="30"/>
        <v>0</v>
      </c>
      <c r="S40" s="19">
        <f t="shared" si="30"/>
        <v>0</v>
      </c>
      <c r="T40" s="19">
        <f t="shared" si="30"/>
        <v>0</v>
      </c>
      <c r="U40" s="19">
        <f t="shared" si="30"/>
        <v>0</v>
      </c>
      <c r="V40" s="19">
        <f t="shared" si="30"/>
        <v>0</v>
      </c>
      <c r="W40" s="19">
        <f t="shared" si="30"/>
        <v>0</v>
      </c>
      <c r="X40" s="19">
        <f t="shared" si="30"/>
        <v>0</v>
      </c>
      <c r="Y40" s="19">
        <f t="shared" si="30"/>
        <v>0</v>
      </c>
      <c r="Z40" s="19">
        <f t="shared" si="30"/>
        <v>0</v>
      </c>
      <c r="AA40" s="19">
        <f t="shared" si="30"/>
        <v>0</v>
      </c>
      <c r="AB40" s="19">
        <f t="shared" si="30"/>
        <v>0</v>
      </c>
      <c r="AC40" s="19">
        <f t="shared" si="30"/>
        <v>0</v>
      </c>
      <c r="AD40" s="19">
        <f t="shared" si="30"/>
        <v>0</v>
      </c>
      <c r="AE40" s="19">
        <f t="shared" si="30"/>
        <v>0</v>
      </c>
      <c r="AF40" s="19">
        <f t="shared" si="30"/>
        <v>0</v>
      </c>
      <c r="AG40" s="19">
        <f t="shared" si="30"/>
        <v>0</v>
      </c>
      <c r="AH40" s="19">
        <f t="shared" si="30"/>
        <v>0</v>
      </c>
      <c r="AI40" s="19">
        <f t="shared" si="30"/>
        <v>250000000</v>
      </c>
      <c r="AJ40" s="19">
        <f t="shared" si="30"/>
        <v>0</v>
      </c>
      <c r="AK40" s="19">
        <f t="shared" si="30"/>
        <v>0</v>
      </c>
      <c r="AL40" s="19">
        <f t="shared" si="30"/>
        <v>0</v>
      </c>
      <c r="AM40" s="19">
        <f t="shared" si="30"/>
        <v>0</v>
      </c>
      <c r="AN40" s="19">
        <f t="shared" si="30"/>
        <v>0</v>
      </c>
      <c r="AO40" s="19">
        <f t="shared" si="30"/>
        <v>0</v>
      </c>
      <c r="AP40" s="19">
        <f t="shared" si="30"/>
        <v>0</v>
      </c>
      <c r="AQ40" s="19">
        <f t="shared" si="30"/>
        <v>0</v>
      </c>
      <c r="AR40" s="19">
        <f t="shared" si="30"/>
        <v>0</v>
      </c>
      <c r="AS40" s="19">
        <f t="shared" si="30"/>
        <v>0</v>
      </c>
      <c r="AT40" s="19">
        <f t="shared" si="30"/>
        <v>0</v>
      </c>
      <c r="AU40" s="19">
        <f t="shared" si="30"/>
        <v>0</v>
      </c>
      <c r="AV40" s="19">
        <f t="shared" si="30"/>
        <v>0</v>
      </c>
      <c r="AW40" s="19">
        <f t="shared" si="30"/>
        <v>0</v>
      </c>
      <c r="AX40" s="19">
        <f t="shared" si="30"/>
        <v>0</v>
      </c>
      <c r="AY40" s="19">
        <f t="shared" si="30"/>
        <v>0</v>
      </c>
      <c r="AZ40" s="19">
        <f t="shared" si="30"/>
        <v>0</v>
      </c>
      <c r="BA40" s="19">
        <f t="shared" si="30"/>
        <v>0</v>
      </c>
      <c r="BB40" s="19">
        <f t="shared" si="30"/>
        <v>0</v>
      </c>
      <c r="BC40" s="19">
        <f t="shared" si="30"/>
        <v>0</v>
      </c>
      <c r="BD40" s="19">
        <f t="shared" si="30"/>
        <v>0</v>
      </c>
      <c r="BE40" s="19">
        <f t="shared" si="30"/>
        <v>0</v>
      </c>
      <c r="BF40" s="19">
        <f t="shared" si="30"/>
        <v>0</v>
      </c>
      <c r="BG40" s="19">
        <f t="shared" si="30"/>
        <v>0</v>
      </c>
      <c r="BH40" s="19">
        <f t="shared" si="30"/>
        <v>0</v>
      </c>
      <c r="BI40" s="19">
        <f t="shared" si="30"/>
        <v>0</v>
      </c>
      <c r="BJ40" s="19">
        <f t="shared" si="30"/>
        <v>0</v>
      </c>
      <c r="BK40" s="19">
        <f t="shared" si="30"/>
        <v>0</v>
      </c>
      <c r="BL40" s="19">
        <f t="shared" si="30"/>
        <v>0</v>
      </c>
      <c r="BM40" s="19">
        <f t="shared" si="30"/>
        <v>0</v>
      </c>
      <c r="BN40" s="19">
        <f t="shared" si="30"/>
        <v>0</v>
      </c>
      <c r="BO40" s="19">
        <f t="shared" si="30"/>
        <v>0</v>
      </c>
      <c r="BP40" s="19">
        <f t="shared" si="30"/>
        <v>0</v>
      </c>
      <c r="BQ40" s="19">
        <f t="shared" si="30"/>
        <v>0</v>
      </c>
      <c r="BR40" s="19">
        <f t="shared" ref="BR40:EC40" si="31">+SUM(BR41:BR47)</f>
        <v>0</v>
      </c>
      <c r="BS40" s="19">
        <f t="shared" si="31"/>
        <v>19772800</v>
      </c>
      <c r="BT40" s="19">
        <f t="shared" si="31"/>
        <v>17305641</v>
      </c>
      <c r="BU40" s="19">
        <f t="shared" si="31"/>
        <v>16128770</v>
      </c>
      <c r="BV40" s="19">
        <f t="shared" si="31"/>
        <v>14782570</v>
      </c>
      <c r="BW40" s="19">
        <f t="shared" si="31"/>
        <v>0</v>
      </c>
      <c r="BX40" s="19">
        <f t="shared" si="31"/>
        <v>0</v>
      </c>
      <c r="BY40" s="19">
        <f t="shared" si="31"/>
        <v>0</v>
      </c>
      <c r="BZ40" s="19">
        <f t="shared" si="31"/>
        <v>0</v>
      </c>
      <c r="CA40" s="19">
        <f t="shared" si="31"/>
        <v>0</v>
      </c>
      <c r="CB40" s="19">
        <f t="shared" si="31"/>
        <v>0</v>
      </c>
      <c r="CC40" s="19">
        <f t="shared" si="31"/>
        <v>0</v>
      </c>
      <c r="CD40" s="19">
        <f t="shared" si="31"/>
        <v>0</v>
      </c>
      <c r="CE40" s="19">
        <f t="shared" si="31"/>
        <v>0</v>
      </c>
      <c r="CF40" s="19">
        <f t="shared" si="31"/>
        <v>0</v>
      </c>
      <c r="CG40" s="19">
        <f t="shared" si="31"/>
        <v>0</v>
      </c>
      <c r="CH40" s="19">
        <f t="shared" si="31"/>
        <v>0</v>
      </c>
      <c r="CI40" s="19">
        <f t="shared" si="31"/>
        <v>0</v>
      </c>
      <c r="CJ40" s="19">
        <f t="shared" si="31"/>
        <v>0</v>
      </c>
      <c r="CK40" s="19">
        <f t="shared" si="31"/>
        <v>0</v>
      </c>
      <c r="CL40" s="19">
        <f t="shared" si="31"/>
        <v>0</v>
      </c>
      <c r="CM40" s="19">
        <f t="shared" si="31"/>
        <v>0</v>
      </c>
      <c r="CN40" s="19">
        <f t="shared" si="31"/>
        <v>0</v>
      </c>
      <c r="CO40" s="19">
        <f t="shared" si="31"/>
        <v>0</v>
      </c>
      <c r="CP40" s="19">
        <f t="shared" si="31"/>
        <v>0</v>
      </c>
      <c r="CQ40" s="19">
        <f t="shared" si="31"/>
        <v>0</v>
      </c>
      <c r="CR40" s="19">
        <f t="shared" si="31"/>
        <v>0</v>
      </c>
      <c r="CS40" s="19">
        <f t="shared" si="31"/>
        <v>0</v>
      </c>
      <c r="CT40" s="19">
        <f t="shared" si="31"/>
        <v>0</v>
      </c>
      <c r="CU40" s="19">
        <f t="shared" si="31"/>
        <v>0</v>
      </c>
      <c r="CV40" s="19">
        <f t="shared" si="31"/>
        <v>0</v>
      </c>
      <c r="CW40" s="19">
        <f t="shared" si="31"/>
        <v>0</v>
      </c>
      <c r="CX40" s="19">
        <f t="shared" si="31"/>
        <v>0</v>
      </c>
      <c r="CY40" s="19">
        <f t="shared" si="31"/>
        <v>0</v>
      </c>
      <c r="CZ40" s="19">
        <f t="shared" si="31"/>
        <v>0</v>
      </c>
      <c r="DA40" s="19">
        <f t="shared" si="31"/>
        <v>0</v>
      </c>
      <c r="DB40" s="19">
        <f t="shared" si="31"/>
        <v>0</v>
      </c>
      <c r="DC40" s="19">
        <f t="shared" si="31"/>
        <v>0</v>
      </c>
      <c r="DD40" s="19">
        <f t="shared" si="31"/>
        <v>0</v>
      </c>
      <c r="DE40" s="19">
        <f t="shared" si="31"/>
        <v>0</v>
      </c>
      <c r="DF40" s="19">
        <f t="shared" si="31"/>
        <v>0</v>
      </c>
      <c r="DG40" s="19">
        <f t="shared" si="31"/>
        <v>0</v>
      </c>
      <c r="DH40" s="19">
        <f t="shared" si="31"/>
        <v>0</v>
      </c>
      <c r="DI40" s="19">
        <f t="shared" si="31"/>
        <v>0</v>
      </c>
      <c r="DJ40" s="19">
        <f t="shared" si="31"/>
        <v>0</v>
      </c>
      <c r="DK40" s="19">
        <f t="shared" si="31"/>
        <v>0</v>
      </c>
      <c r="DL40" s="19">
        <f t="shared" si="31"/>
        <v>0</v>
      </c>
      <c r="DM40" s="19">
        <f t="shared" si="31"/>
        <v>0</v>
      </c>
      <c r="DN40" s="19">
        <f t="shared" si="31"/>
        <v>0</v>
      </c>
      <c r="DO40" s="19">
        <f t="shared" si="31"/>
        <v>0</v>
      </c>
      <c r="DP40" s="19">
        <f t="shared" si="31"/>
        <v>0</v>
      </c>
      <c r="DQ40" s="19">
        <f t="shared" si="31"/>
        <v>0</v>
      </c>
      <c r="DR40" s="19">
        <f t="shared" si="31"/>
        <v>0</v>
      </c>
      <c r="DS40" s="19">
        <f t="shared" si="31"/>
        <v>0</v>
      </c>
      <c r="DT40" s="19">
        <f t="shared" si="31"/>
        <v>0</v>
      </c>
      <c r="DU40" s="19">
        <f t="shared" si="31"/>
        <v>0</v>
      </c>
      <c r="DV40" s="19">
        <f t="shared" si="31"/>
        <v>0</v>
      </c>
      <c r="DW40" s="19">
        <f t="shared" si="31"/>
        <v>0</v>
      </c>
      <c r="DX40" s="19">
        <f t="shared" si="31"/>
        <v>0</v>
      </c>
      <c r="DY40" s="19">
        <f t="shared" si="31"/>
        <v>0</v>
      </c>
      <c r="DZ40" s="19">
        <f t="shared" si="31"/>
        <v>0</v>
      </c>
      <c r="EA40" s="19">
        <f t="shared" si="31"/>
        <v>0</v>
      </c>
      <c r="EB40" s="19">
        <f t="shared" si="31"/>
        <v>0</v>
      </c>
      <c r="EC40" s="19">
        <f t="shared" si="31"/>
        <v>0</v>
      </c>
      <c r="ED40" s="19">
        <f t="shared" ref="ED40:FR40" si="32">+SUM(ED41:ED47)</f>
        <v>0</v>
      </c>
      <c r="EE40" s="19">
        <f t="shared" si="32"/>
        <v>95000000</v>
      </c>
      <c r="EF40" s="19">
        <f t="shared" si="32"/>
        <v>0</v>
      </c>
      <c r="EG40" s="19">
        <f t="shared" si="32"/>
        <v>0</v>
      </c>
      <c r="EH40" s="19">
        <f t="shared" si="32"/>
        <v>0</v>
      </c>
      <c r="EI40" s="19">
        <f t="shared" si="32"/>
        <v>0</v>
      </c>
      <c r="EJ40" s="19">
        <f t="shared" si="32"/>
        <v>0</v>
      </c>
      <c r="EK40" s="19">
        <f t="shared" si="32"/>
        <v>0</v>
      </c>
      <c r="EL40" s="19">
        <f t="shared" si="32"/>
        <v>0</v>
      </c>
      <c r="EM40" s="19">
        <f t="shared" si="32"/>
        <v>0</v>
      </c>
      <c r="EN40" s="19">
        <f t="shared" si="32"/>
        <v>0</v>
      </c>
      <c r="EO40" s="19">
        <f t="shared" si="32"/>
        <v>0</v>
      </c>
      <c r="EP40" s="19">
        <f t="shared" si="32"/>
        <v>0</v>
      </c>
      <c r="EQ40" s="19">
        <f t="shared" si="32"/>
        <v>0</v>
      </c>
      <c r="ER40" s="19">
        <f t="shared" si="32"/>
        <v>0</v>
      </c>
      <c r="ES40" s="19">
        <f t="shared" si="32"/>
        <v>0</v>
      </c>
      <c r="ET40" s="19">
        <f t="shared" si="32"/>
        <v>0</v>
      </c>
      <c r="EU40" s="19">
        <f t="shared" si="32"/>
        <v>0</v>
      </c>
      <c r="EV40" s="19">
        <f t="shared" si="32"/>
        <v>0</v>
      </c>
      <c r="EW40" s="19">
        <f t="shared" si="32"/>
        <v>0</v>
      </c>
      <c r="EX40" s="19">
        <f t="shared" si="32"/>
        <v>0</v>
      </c>
      <c r="EY40" s="19">
        <f t="shared" si="32"/>
        <v>0</v>
      </c>
      <c r="EZ40" s="19">
        <f t="shared" si="32"/>
        <v>0</v>
      </c>
      <c r="FA40" s="19">
        <f t="shared" si="32"/>
        <v>0</v>
      </c>
      <c r="FB40" s="19">
        <f t="shared" si="32"/>
        <v>0</v>
      </c>
      <c r="FC40" s="19">
        <f t="shared" si="32"/>
        <v>0</v>
      </c>
      <c r="FD40" s="19">
        <f t="shared" si="32"/>
        <v>0</v>
      </c>
      <c r="FE40" s="19">
        <f t="shared" si="32"/>
        <v>0</v>
      </c>
      <c r="FF40" s="19">
        <f t="shared" si="32"/>
        <v>0</v>
      </c>
      <c r="FG40" s="19">
        <f t="shared" si="32"/>
        <v>0</v>
      </c>
      <c r="FH40" s="19">
        <f t="shared" si="32"/>
        <v>0</v>
      </c>
      <c r="FI40" s="19">
        <f t="shared" si="32"/>
        <v>0</v>
      </c>
      <c r="FJ40" s="19">
        <f t="shared" si="32"/>
        <v>0</v>
      </c>
      <c r="FK40" s="19">
        <f t="shared" si="32"/>
        <v>0</v>
      </c>
      <c r="FL40" s="19">
        <f t="shared" si="32"/>
        <v>0</v>
      </c>
      <c r="FM40" s="19">
        <f t="shared" si="32"/>
        <v>0</v>
      </c>
      <c r="FN40" s="19">
        <f t="shared" si="32"/>
        <v>0</v>
      </c>
      <c r="FO40" s="19">
        <f t="shared" si="32"/>
        <v>0</v>
      </c>
      <c r="FP40" s="19">
        <f t="shared" si="32"/>
        <v>0</v>
      </c>
      <c r="FQ40" s="19">
        <f t="shared" si="32"/>
        <v>0</v>
      </c>
      <c r="FR40" s="19">
        <f t="shared" si="32"/>
        <v>0</v>
      </c>
    </row>
    <row r="41" spans="1:174">
      <c r="A41" s="4" t="s">
        <v>86</v>
      </c>
      <c r="B41" s="3">
        <f>+F41+AI41+AM41+AQ41+AU41+AY41+BC41+BG41+BK41+BO41+EM41+EQ41+BW41+K41+O41+CA41+S41+W41+AA41+AE41+BS41+CE41+CI41+CM41+CQ41+CU41+CY41+DC41+DG41+DK41+DO41+DS41+DW41+EA41+EE41+EI41+EY41+EU41+FC41+FF41+FK41+FO41</f>
        <v>455587000</v>
      </c>
      <c r="C41" s="3">
        <f>+G41+AJ41+AN41+AR41+AV41+AZ41+BD41+BH41+BL41+BP41+EN41+ER41+BX41+L41+P41+CB41+T41+X41+AB41+AF41+BT41+CF41+CJ41+CN41+CR41+CV41+CZ41+DD41+DH41+DL41+DP41+DT41+DX41+EB41+EF41+EJ41+EZ41+EV41+FD41+FG41+FL41+FP41</f>
        <v>327534974</v>
      </c>
      <c r="D41" s="3">
        <f>+H41+AK41+AO41+AS41+AW41+BA41+BE41+BI41+BM41+BQ41+EO41+ES41+BY41+M41+Q41+CC41+U41+Y41+AC41+AG41+BU41+CG41+CK41+CO41+CS41+CW41+DA41+DE41+DI41+DM41+DQ41+DU41+DY41+EC41+EG41+EK41+FA41+EW41+FE41+FH41+FM41+FQ41</f>
        <v>326358103</v>
      </c>
      <c r="E41" s="3">
        <f t="shared" ref="E41:E47" si="33">+J41+AL41+AP41+AT41+AX41+BB41+BF41+BJ41+BN41+BR41+EP41+ET41+BZ41+N41+R41+CD41+V41+Z41+AD41+AH41+BV41+CH41+CL41+CP41+CT41+CX41+DB41+DF41+DJ41+DN41+DR41+DV41+DZ41+ED41+EH41+EL41+FB41+EX41+FF41+FI41+FN41+FR41</f>
        <v>315877879</v>
      </c>
      <c r="F41" s="3">
        <v>435814200</v>
      </c>
      <c r="G41" s="3">
        <v>310229333</v>
      </c>
      <c r="H41" s="3">
        <v>310229333</v>
      </c>
      <c r="I41" s="3"/>
      <c r="J41" s="3">
        <v>301095309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19772800</v>
      </c>
      <c r="BT41" s="3">
        <v>17305641</v>
      </c>
      <c r="BU41" s="3">
        <v>16128770</v>
      </c>
      <c r="BV41" s="3">
        <v>14782570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</row>
    <row r="42" spans="1:174" hidden="1" outlineLevel="1">
      <c r="A42" s="4" t="s">
        <v>87</v>
      </c>
      <c r="B42" s="3">
        <f>+F42+AI42+AM42+AQ42+AU42+AY42+BC42+BG42+BK42+BO42+EM42+EQ42+BW42+K42+O42+CA42+S42+W42+AA42+AE42+BS42+CE42+CI42+CM42+CQ42+CU42+CY42+DC42+DG42+DK42+DO42+DS42+DW42+EA42+EE42+EI42+EY42+EU42+FC42+FF42+FK42+FO42</f>
        <v>65000000</v>
      </c>
      <c r="C42" s="3">
        <f>+G42+AJ42+AN42+AR42+AV42+AZ42+BD42+BH42+BL42+BP42+EN42+ER42+BX42+L42+P42+CB42+T42+X42+AB42+AF42+BT42+CF42+CJ42+CN42+CR42+CV42+CZ42+DD42+DH42+DL42+DP42+DT42+DX42+EB42+EF42+EJ42+EZ42+EV42+FD42+FG42+FL42+FP42</f>
        <v>0</v>
      </c>
      <c r="D42" s="3">
        <f>+H42+AK42+AO42+AS42+AW42+BA42+BE42+BI42+BM42+BQ42+EO42+ES42+BY42+M42+Q42+CC42+U42+Y42+AC42+AG42+BU42+CG42+CK42+CO42+CS42+CW42+DA42+DE42+DI42+DM42+DQ42+DU42+DY42+EC42+EG42+EK42+FA42+EW42+FE42+FH42+FM42+FQ42</f>
        <v>0</v>
      </c>
      <c r="E42" s="3">
        <f t="shared" si="33"/>
        <v>0</v>
      </c>
      <c r="F42" s="3">
        <v>0</v>
      </c>
      <c r="G42" s="3">
        <v>0</v>
      </c>
      <c r="H42" s="3">
        <v>0</v>
      </c>
      <c r="I42" s="3"/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65000000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</row>
    <row r="43" spans="1:174" hidden="1" outlineLevel="1">
      <c r="A43" s="4" t="s">
        <v>88</v>
      </c>
      <c r="B43" s="3">
        <f>+F43+AI43+AM43+AQ43+AU43+AY43+BC43+BG43+BK43+BO43+EM43+EQ43+BW43+K43+O43+CA43+S43+W43+AA43+AE43+BS43+CE43+CI43+CM43+CQ43+CU43+CY43+DC43+DG43+DK43+DO43+DS43+DW43+EA43+EE43+EI43+EY43+EU43+FC43+FF43+FK43+FO43</f>
        <v>10000000</v>
      </c>
      <c r="C43" s="3">
        <f>+G43+AJ43+AN43+AR43+AV43+AZ43+BD43+BH43+BL43+BP43+EN43+ER43+BX43+L43+P43+CB43+T43+X43+AB43+AF43+BT43+CF43+CJ43+CN43+CR43+CV43+CZ43+DD43+DH43+DL43+DP43+DT43+DX43+EB43+EF43+EJ43+EZ43+EV43+FD43+FG43+FL43+FP43</f>
        <v>0</v>
      </c>
      <c r="D43" s="3">
        <f>+H43+AK43+AO43+AS43+AW43+BA43+BE43+BI43+BM43+BQ43+EO43+ES43+BY43+M43+Q43+CC43+U43+Y43+AC43+AG43+BU43+CG43+CK43+CO43+CS43+CW43+DA43+DE43+DI43+DM43+DQ43+DU43+DY43+EC43+EG43+EK43+FA43+EW43+FE43+FH43+FM43+FQ43</f>
        <v>0</v>
      </c>
      <c r="E43" s="3">
        <f t="shared" si="33"/>
        <v>0</v>
      </c>
      <c r="F43" s="3">
        <v>10000000</v>
      </c>
      <c r="G43" s="3">
        <v>0</v>
      </c>
      <c r="H43" s="3">
        <v>0</v>
      </c>
      <c r="I43" s="3"/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0</v>
      </c>
      <c r="EE43" s="3">
        <v>0</v>
      </c>
      <c r="EF43" s="3">
        <v>0</v>
      </c>
      <c r="EG43" s="3">
        <v>0</v>
      </c>
      <c r="EH43" s="3">
        <v>0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3">
        <v>0</v>
      </c>
      <c r="EP43" s="3">
        <v>0</v>
      </c>
      <c r="EQ43" s="3">
        <v>0</v>
      </c>
      <c r="ER43" s="3">
        <v>0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3">
        <v>0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</row>
    <row r="44" spans="1:174" hidden="1" outlineLevel="1">
      <c r="A44" s="4" t="s">
        <v>89</v>
      </c>
      <c r="B44" s="3">
        <f>+F44+AI44+AM44+AQ44+AU44+AY44+BC44+BG44+BK44+BO44+EM44+EQ44+BW44+K44+O44+CA44+S44+W44+AA44+AE44+BS44+CE44+CI44+CM44+CQ44+CU44+CY44+DC44+DG44+DK44+DO44+DS44+DW44+EA44+EE44+EI44+EY44+EU44+FC44+FF44+FK44+FO44</f>
        <v>250000000</v>
      </c>
      <c r="C44" s="3">
        <f>+G44+AJ44+AN44+AR44+AV44+AZ44+BD44+BH44+BL44+BP44+EN44+ER44+BX44+L44+P44+CB44+T44+X44+AB44+AF44+BT44+CF44+CJ44+CN44+CR44+CV44+CZ44+DD44+DH44+DL44+DP44+DT44+DX44+EB44+EF44+EJ44+EZ44+EV44+FD44+FG44+FL44+FP44</f>
        <v>0</v>
      </c>
      <c r="D44" s="3">
        <f>+H44+AK44+AO44+AS44+AW44+BA44+BE44+BI44+BM44+BQ44+EO44+ES44+BY44+M44+Q44+CC44+U44+Y44+AC44+AG44+BU44+CG44+CK44+CO44+CS44+CW44+DA44+DE44+DI44+DM44+DQ44+DU44+DY44+EC44+EG44+EK44+FA44+EW44+FE44+FH44+FM44+FQ44</f>
        <v>0</v>
      </c>
      <c r="E44" s="3">
        <f t="shared" si="33"/>
        <v>0</v>
      </c>
      <c r="F44" s="3">
        <v>0</v>
      </c>
      <c r="G44" s="3">
        <v>0</v>
      </c>
      <c r="H44" s="3">
        <v>0</v>
      </c>
      <c r="I44" s="3"/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250000000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3">
        <v>0</v>
      </c>
      <c r="EP44" s="3">
        <v>0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0</v>
      </c>
      <c r="FI44" s="3">
        <v>0</v>
      </c>
      <c r="FJ44" s="3">
        <v>0</v>
      </c>
      <c r="FK44" s="3">
        <v>0</v>
      </c>
      <c r="FL44" s="3">
        <v>0</v>
      </c>
      <c r="FM44" s="3">
        <v>0</v>
      </c>
      <c r="FN44" s="3">
        <v>0</v>
      </c>
      <c r="FO44" s="3">
        <v>0</v>
      </c>
      <c r="FP44" s="3">
        <v>0</v>
      </c>
      <c r="FQ44" s="3">
        <v>0</v>
      </c>
      <c r="FR44" s="3">
        <v>0</v>
      </c>
    </row>
    <row r="45" spans="1:174" hidden="1" outlineLevel="1">
      <c r="A45" s="4" t="s">
        <v>90</v>
      </c>
      <c r="B45" s="3">
        <f>+F45+AI45+AM45+AQ45+AU45+AY45+BC45+BG45+BK45+BO45+EM45+EQ45+BW45+K45+O45+CA45+S45+W45+AA45+AE45+BS45+CE45+CI45+CM45+CQ45+CU45+CY45+DC45+DG45+DK45+DO45+DS45+DW45+EA45+EE45+EI45+EY45+EU45+FC45+FF45+FK45+FO45</f>
        <v>30000000</v>
      </c>
      <c r="C45" s="3">
        <f>+G45+AJ45+AN45+AR45+AV45+AZ45+BD45+BH45+BL45+BP45+EN45+ER45+BX45+L45+P45+CB45+T45+X45+AB45+AF45+BT45+CF45+CJ45+CN45+CR45+CV45+CZ45+DD45+DH45+DL45+DP45+DT45+DX45+EB45+EF45+EJ45+EZ45+EV45+FD45+FG45+FL45+FP45</f>
        <v>0</v>
      </c>
      <c r="D45" s="3">
        <f>+H45+AK45+AO45+AS45+AW45+BA45+BE45+BI45+BM45+BQ45+EO45+ES45+BY45+M45+Q45+CC45+U45+Y45+AC45+AG45+BU45+CG45+CK45+CO45+CS45+CW45+DA45+DE45+DI45+DM45+DQ45+DU45+DY45+EC45+EG45+EK45+FA45+EW45+FE45+FH45+FM45+FQ45</f>
        <v>0</v>
      </c>
      <c r="E45" s="3">
        <f t="shared" si="33"/>
        <v>0</v>
      </c>
      <c r="F45" s="3">
        <v>0</v>
      </c>
      <c r="G45" s="3">
        <v>0</v>
      </c>
      <c r="H45" s="3">
        <v>0</v>
      </c>
      <c r="I45" s="3"/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30000000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0</v>
      </c>
      <c r="FR45" s="3">
        <v>0</v>
      </c>
    </row>
    <row r="46" spans="1:174" hidden="1" outlineLevel="1">
      <c r="A46" s="4" t="s">
        <v>91</v>
      </c>
      <c r="B46" s="3">
        <f>+F46+AI46+AM46+AQ46+AU46+AY46+BC46+BG46+BK46+BO46+EM46+EQ46+BW46+K46+O46+CA46+S46+W46+AA46+AE46+BS46+CE46+CI46+CM46+CQ46+CU46+CY46+DC46+DG46+DK46+DO46+DS46+DW46+EA46+EE46+EI46+EY46+EU46+FC46+FF46+FK46+FO46</f>
        <v>0</v>
      </c>
      <c r="C46" s="3">
        <f>+G46+AJ46+AN46+AR46+AV46+AZ46+BD46+BH46+BL46+BP46+EN46+ER46+BX46+L46+P46+CB46+T46+X46+AB46+AF46+BT46+CF46+CJ46+CN46+CR46+CV46+CZ46+DD46+DH46+DL46+DP46+DT46+DX46+EB46+EF46+EJ46+EZ46+EV46+FD46+FG46+FL46+FP46</f>
        <v>0</v>
      </c>
      <c r="D46" s="3">
        <f>+H46+AK46+AO46+AS46+AW46+BA46+BE46+BI46+BM46+BQ46+EO46+ES46+BY46+M46+Q46+CC46+U46+Y46+AC46+AG46+BU46+CG46+CK46+CO46+CS46+CW46+DA46+DE46+DI46+DM46+DQ46+DU46+DY46+EC46+EG46+EK46+FA46+EW46+FE46+FH46+FM46+FQ46</f>
        <v>0</v>
      </c>
      <c r="E46" s="3">
        <f t="shared" si="33"/>
        <v>0</v>
      </c>
      <c r="F46" s="3">
        <v>0</v>
      </c>
      <c r="G46" s="3">
        <v>0</v>
      </c>
      <c r="H46" s="3">
        <v>0</v>
      </c>
      <c r="I46" s="3"/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0</v>
      </c>
      <c r="EM46" s="3">
        <v>0</v>
      </c>
      <c r="EN46" s="3">
        <v>0</v>
      </c>
      <c r="EO46" s="3">
        <v>0</v>
      </c>
      <c r="EP46" s="3">
        <v>0</v>
      </c>
      <c r="EQ46" s="3">
        <v>0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0</v>
      </c>
    </row>
    <row r="47" spans="1:174" hidden="1" outlineLevel="1">
      <c r="A47" s="4" t="s">
        <v>92</v>
      </c>
      <c r="B47" s="3">
        <f>+F47+AI47+AM47+AQ47+AU47+AY47+BC47+BG47+BK47+BO47+EM47+EQ47+BW47+K47+O47+CA47+S47+W47+AA47+AE47+BS47+CE47+CI47+CM47+CQ47+CU47+CY47+DC47+DG47+DK47+DO47+DS47+DW47+EA47+EE47+EI47+EY47+EU47+FC47+FF47+FK47+FO47</f>
        <v>0</v>
      </c>
      <c r="C47" s="3">
        <f>+G47+AJ47+AN47+AR47+AV47+AZ47+BD47+BH47+BL47+BP47+EN47+ER47+BX47+L47+P47+CB47+T47+X47+AB47+AF47+BT47+CF47+CJ47+CN47+CR47+CV47+CZ47+DD47+DH47+DL47+DP47+DT47+DX47+EB47+EF47+EJ47+EZ47+EV47+FD47+FG47+FL47+FP47</f>
        <v>0</v>
      </c>
      <c r="D47" s="3">
        <f>+H47+AK47+AO47+AS47+AW47+BA47+BE47+BI47+BM47+BQ47+EO47+ES47+BY47+M47+Q47+CC47+U47+Y47+AC47+AG47+BU47+CG47+CK47+CO47+CS47+CW47+DA47+DE47+DI47+DM47+DQ47+DU47+DY47+EC47+EG47+EK47+FA47+EW47+FE47+FH47+FM47+FQ47</f>
        <v>0</v>
      </c>
      <c r="E47" s="3">
        <f t="shared" si="33"/>
        <v>0</v>
      </c>
      <c r="F47" s="3">
        <v>0</v>
      </c>
      <c r="G47" s="3">
        <v>0</v>
      </c>
      <c r="H47" s="3">
        <v>0</v>
      </c>
      <c r="I47" s="3"/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</row>
    <row r="48" spans="1:174" s="15" customFormat="1" collapsed="1">
      <c r="A48" s="18" t="s">
        <v>93</v>
      </c>
      <c r="B48" s="19">
        <f>+SUM(B49:B56)</f>
        <v>6292043566</v>
      </c>
      <c r="C48" s="19">
        <f>+SUM(C49:C56)</f>
        <v>5335908877</v>
      </c>
      <c r="D48" s="19">
        <f>+SUM(D49:D56)</f>
        <v>3829356480</v>
      </c>
      <c r="E48" s="19">
        <f>+SUM(E49:E56)</f>
        <v>3761244227</v>
      </c>
      <c r="F48" s="19">
        <f t="shared" ref="F48:BQ48" si="34">+SUM(F49:F56)</f>
        <v>4238376296</v>
      </c>
      <c r="G48" s="19">
        <f t="shared" si="34"/>
        <v>3689847918</v>
      </c>
      <c r="H48" s="19">
        <f t="shared" si="34"/>
        <v>3193679262</v>
      </c>
      <c r="I48" s="19"/>
      <c r="J48" s="19">
        <f t="shared" si="34"/>
        <v>3129029437</v>
      </c>
      <c r="K48" s="19">
        <f t="shared" si="34"/>
        <v>0</v>
      </c>
      <c r="L48" s="19">
        <f t="shared" si="34"/>
        <v>0</v>
      </c>
      <c r="M48" s="19">
        <f t="shared" si="34"/>
        <v>0</v>
      </c>
      <c r="N48" s="19">
        <f t="shared" si="34"/>
        <v>0</v>
      </c>
      <c r="O48" s="19">
        <f t="shared" si="34"/>
        <v>0</v>
      </c>
      <c r="P48" s="19">
        <f t="shared" si="34"/>
        <v>0</v>
      </c>
      <c r="Q48" s="19">
        <f t="shared" si="34"/>
        <v>0</v>
      </c>
      <c r="R48" s="19">
        <f t="shared" si="34"/>
        <v>0</v>
      </c>
      <c r="S48" s="19">
        <f t="shared" si="34"/>
        <v>0</v>
      </c>
      <c r="T48" s="19">
        <f t="shared" si="34"/>
        <v>0</v>
      </c>
      <c r="U48" s="19">
        <f t="shared" si="34"/>
        <v>0</v>
      </c>
      <c r="V48" s="19">
        <f t="shared" si="34"/>
        <v>0</v>
      </c>
      <c r="W48" s="19">
        <f t="shared" si="34"/>
        <v>0</v>
      </c>
      <c r="X48" s="19">
        <f t="shared" si="34"/>
        <v>0</v>
      </c>
      <c r="Y48" s="19">
        <f t="shared" si="34"/>
        <v>0</v>
      </c>
      <c r="Z48" s="19">
        <f t="shared" si="34"/>
        <v>0</v>
      </c>
      <c r="AA48" s="19">
        <f t="shared" si="34"/>
        <v>0</v>
      </c>
      <c r="AB48" s="19">
        <f t="shared" si="34"/>
        <v>0</v>
      </c>
      <c r="AC48" s="19">
        <f t="shared" si="34"/>
        <v>0</v>
      </c>
      <c r="AD48" s="19">
        <f t="shared" si="34"/>
        <v>0</v>
      </c>
      <c r="AE48" s="19">
        <f t="shared" si="34"/>
        <v>0</v>
      </c>
      <c r="AF48" s="19">
        <f t="shared" si="34"/>
        <v>0</v>
      </c>
      <c r="AG48" s="19">
        <f t="shared" si="34"/>
        <v>0</v>
      </c>
      <c r="AH48" s="19">
        <f t="shared" si="34"/>
        <v>0</v>
      </c>
      <c r="AI48" s="19">
        <f t="shared" si="34"/>
        <v>546295665</v>
      </c>
      <c r="AJ48" s="19">
        <f t="shared" si="34"/>
        <v>546295665</v>
      </c>
      <c r="AK48" s="19">
        <f t="shared" si="34"/>
        <v>66212939</v>
      </c>
      <c r="AL48" s="19">
        <f t="shared" si="34"/>
        <v>66212939</v>
      </c>
      <c r="AM48" s="19">
        <f t="shared" si="34"/>
        <v>0</v>
      </c>
      <c r="AN48" s="19">
        <f t="shared" si="34"/>
        <v>0</v>
      </c>
      <c r="AO48" s="19">
        <f t="shared" si="34"/>
        <v>0</v>
      </c>
      <c r="AP48" s="19">
        <f t="shared" si="34"/>
        <v>0</v>
      </c>
      <c r="AQ48" s="19">
        <f t="shared" si="34"/>
        <v>0</v>
      </c>
      <c r="AR48" s="19">
        <f t="shared" si="34"/>
        <v>0</v>
      </c>
      <c r="AS48" s="19">
        <f t="shared" si="34"/>
        <v>0</v>
      </c>
      <c r="AT48" s="19">
        <f t="shared" si="34"/>
        <v>0</v>
      </c>
      <c r="AU48" s="19">
        <f t="shared" si="34"/>
        <v>0</v>
      </c>
      <c r="AV48" s="19">
        <f t="shared" si="34"/>
        <v>0</v>
      </c>
      <c r="AW48" s="19">
        <f t="shared" si="34"/>
        <v>0</v>
      </c>
      <c r="AX48" s="19">
        <f t="shared" si="34"/>
        <v>0</v>
      </c>
      <c r="AY48" s="19">
        <f t="shared" si="34"/>
        <v>449800000</v>
      </c>
      <c r="AZ48" s="19">
        <f t="shared" si="34"/>
        <v>449683389</v>
      </c>
      <c r="BA48" s="19">
        <f t="shared" si="34"/>
        <v>390662809</v>
      </c>
      <c r="BB48" s="19">
        <f t="shared" si="34"/>
        <v>390345381</v>
      </c>
      <c r="BC48" s="19">
        <f t="shared" si="34"/>
        <v>99800000</v>
      </c>
      <c r="BD48" s="19">
        <f t="shared" si="34"/>
        <v>98132772</v>
      </c>
      <c r="BE48" s="19">
        <f t="shared" si="34"/>
        <v>88679337</v>
      </c>
      <c r="BF48" s="19">
        <f t="shared" si="34"/>
        <v>88679337</v>
      </c>
      <c r="BG48" s="19">
        <f t="shared" si="34"/>
        <v>94188260</v>
      </c>
      <c r="BH48" s="19">
        <f t="shared" si="34"/>
        <v>93974349</v>
      </c>
      <c r="BI48" s="19">
        <f t="shared" si="34"/>
        <v>22974048</v>
      </c>
      <c r="BJ48" s="19">
        <f t="shared" si="34"/>
        <v>22974048</v>
      </c>
      <c r="BK48" s="19">
        <f t="shared" si="34"/>
        <v>0</v>
      </c>
      <c r="BL48" s="19">
        <f t="shared" si="34"/>
        <v>0</v>
      </c>
      <c r="BM48" s="19">
        <f t="shared" si="34"/>
        <v>0</v>
      </c>
      <c r="BN48" s="19">
        <f t="shared" si="34"/>
        <v>0</v>
      </c>
      <c r="BO48" s="19">
        <f t="shared" si="34"/>
        <v>0</v>
      </c>
      <c r="BP48" s="19">
        <f t="shared" si="34"/>
        <v>0</v>
      </c>
      <c r="BQ48" s="19">
        <f t="shared" si="34"/>
        <v>0</v>
      </c>
      <c r="BR48" s="19">
        <f t="shared" ref="BR48:EC48" si="35">+SUM(BR49:BR56)</f>
        <v>0</v>
      </c>
      <c r="BS48" s="19">
        <f t="shared" si="35"/>
        <v>458691060</v>
      </c>
      <c r="BT48" s="19">
        <f t="shared" si="35"/>
        <v>427962403</v>
      </c>
      <c r="BU48" s="19">
        <f t="shared" si="35"/>
        <v>67148085</v>
      </c>
      <c r="BV48" s="19">
        <f t="shared" si="35"/>
        <v>64003085</v>
      </c>
      <c r="BW48" s="19">
        <f t="shared" si="35"/>
        <v>100000000</v>
      </c>
      <c r="BX48" s="19">
        <f t="shared" si="35"/>
        <v>0</v>
      </c>
      <c r="BY48" s="19">
        <f t="shared" si="35"/>
        <v>0</v>
      </c>
      <c r="BZ48" s="19">
        <f t="shared" si="35"/>
        <v>0</v>
      </c>
      <c r="CA48" s="19">
        <f t="shared" si="35"/>
        <v>0</v>
      </c>
      <c r="CB48" s="19">
        <f t="shared" si="35"/>
        <v>0</v>
      </c>
      <c r="CC48" s="19">
        <f t="shared" si="35"/>
        <v>0</v>
      </c>
      <c r="CD48" s="19">
        <f t="shared" si="35"/>
        <v>0</v>
      </c>
      <c r="CE48" s="19">
        <f t="shared" si="35"/>
        <v>0</v>
      </c>
      <c r="CF48" s="19">
        <f t="shared" si="35"/>
        <v>0</v>
      </c>
      <c r="CG48" s="19">
        <f t="shared" si="35"/>
        <v>0</v>
      </c>
      <c r="CH48" s="19">
        <f t="shared" si="35"/>
        <v>0</v>
      </c>
      <c r="CI48" s="19">
        <f t="shared" si="35"/>
        <v>0</v>
      </c>
      <c r="CJ48" s="19">
        <f t="shared" si="35"/>
        <v>0</v>
      </c>
      <c r="CK48" s="19">
        <f t="shared" si="35"/>
        <v>0</v>
      </c>
      <c r="CL48" s="19">
        <f t="shared" si="35"/>
        <v>0</v>
      </c>
      <c r="CM48" s="19">
        <f t="shared" si="35"/>
        <v>0</v>
      </c>
      <c r="CN48" s="19">
        <f t="shared" si="35"/>
        <v>0</v>
      </c>
      <c r="CO48" s="19">
        <f t="shared" si="35"/>
        <v>0</v>
      </c>
      <c r="CP48" s="19">
        <f t="shared" si="35"/>
        <v>0</v>
      </c>
      <c r="CQ48" s="19">
        <f t="shared" si="35"/>
        <v>0</v>
      </c>
      <c r="CR48" s="19">
        <f t="shared" si="35"/>
        <v>0</v>
      </c>
      <c r="CS48" s="19">
        <f t="shared" si="35"/>
        <v>0</v>
      </c>
      <c r="CT48" s="19">
        <f t="shared" si="35"/>
        <v>0</v>
      </c>
      <c r="CU48" s="19">
        <f t="shared" si="35"/>
        <v>0</v>
      </c>
      <c r="CV48" s="19">
        <f t="shared" si="35"/>
        <v>0</v>
      </c>
      <c r="CW48" s="19">
        <f t="shared" si="35"/>
        <v>0</v>
      </c>
      <c r="CX48" s="19">
        <f t="shared" si="35"/>
        <v>0</v>
      </c>
      <c r="CY48" s="19">
        <f t="shared" si="35"/>
        <v>0</v>
      </c>
      <c r="CZ48" s="19">
        <f t="shared" si="35"/>
        <v>0</v>
      </c>
      <c r="DA48" s="19">
        <f t="shared" si="35"/>
        <v>0</v>
      </c>
      <c r="DB48" s="19">
        <f t="shared" si="35"/>
        <v>0</v>
      </c>
      <c r="DC48" s="19">
        <f t="shared" si="35"/>
        <v>0</v>
      </c>
      <c r="DD48" s="19">
        <f t="shared" si="35"/>
        <v>0</v>
      </c>
      <c r="DE48" s="19">
        <f t="shared" si="35"/>
        <v>0</v>
      </c>
      <c r="DF48" s="19">
        <f t="shared" si="35"/>
        <v>0</v>
      </c>
      <c r="DG48" s="19">
        <f t="shared" si="35"/>
        <v>73490525</v>
      </c>
      <c r="DH48" s="19">
        <f t="shared" si="35"/>
        <v>0</v>
      </c>
      <c r="DI48" s="19">
        <f t="shared" si="35"/>
        <v>0</v>
      </c>
      <c r="DJ48" s="19">
        <f t="shared" si="35"/>
        <v>0</v>
      </c>
      <c r="DK48" s="19">
        <f t="shared" si="35"/>
        <v>0</v>
      </c>
      <c r="DL48" s="19">
        <f t="shared" si="35"/>
        <v>0</v>
      </c>
      <c r="DM48" s="19">
        <f t="shared" si="35"/>
        <v>0</v>
      </c>
      <c r="DN48" s="19">
        <f t="shared" si="35"/>
        <v>0</v>
      </c>
      <c r="DO48" s="19">
        <f t="shared" si="35"/>
        <v>0</v>
      </c>
      <c r="DP48" s="19">
        <f t="shared" si="35"/>
        <v>0</v>
      </c>
      <c r="DQ48" s="19">
        <f t="shared" si="35"/>
        <v>0</v>
      </c>
      <c r="DR48" s="19">
        <f t="shared" si="35"/>
        <v>0</v>
      </c>
      <c r="DS48" s="19">
        <f t="shared" si="35"/>
        <v>0</v>
      </c>
      <c r="DT48" s="19">
        <f t="shared" si="35"/>
        <v>0</v>
      </c>
      <c r="DU48" s="19">
        <f t="shared" si="35"/>
        <v>0</v>
      </c>
      <c r="DV48" s="19">
        <f t="shared" si="35"/>
        <v>0</v>
      </c>
      <c r="DW48" s="19">
        <f t="shared" si="35"/>
        <v>65987327</v>
      </c>
      <c r="DX48" s="19">
        <f t="shared" si="35"/>
        <v>0</v>
      </c>
      <c r="DY48" s="19">
        <f t="shared" si="35"/>
        <v>0</v>
      </c>
      <c r="DZ48" s="19">
        <f t="shared" si="35"/>
        <v>0</v>
      </c>
      <c r="EA48" s="19">
        <f t="shared" si="35"/>
        <v>35675994</v>
      </c>
      <c r="EB48" s="19">
        <f t="shared" si="35"/>
        <v>26675994</v>
      </c>
      <c r="EC48" s="19">
        <f t="shared" si="35"/>
        <v>0</v>
      </c>
      <c r="ED48" s="19">
        <f t="shared" ref="ED48:FR48" si="36">+SUM(ED49:ED56)</f>
        <v>0</v>
      </c>
      <c r="EE48" s="19">
        <f t="shared" si="36"/>
        <v>0</v>
      </c>
      <c r="EF48" s="19">
        <f t="shared" si="36"/>
        <v>0</v>
      </c>
      <c r="EG48" s="19">
        <f t="shared" si="36"/>
        <v>0</v>
      </c>
      <c r="EH48" s="19">
        <f t="shared" si="36"/>
        <v>0</v>
      </c>
      <c r="EI48" s="19">
        <f t="shared" si="36"/>
        <v>12522148</v>
      </c>
      <c r="EJ48" s="19">
        <f t="shared" si="36"/>
        <v>0</v>
      </c>
      <c r="EK48" s="19">
        <f t="shared" si="36"/>
        <v>0</v>
      </c>
      <c r="EL48" s="19">
        <f t="shared" si="36"/>
        <v>0</v>
      </c>
      <c r="EM48" s="19">
        <f t="shared" si="36"/>
        <v>91791904</v>
      </c>
      <c r="EN48" s="19">
        <f t="shared" si="36"/>
        <v>0</v>
      </c>
      <c r="EO48" s="19">
        <f t="shared" si="36"/>
        <v>0</v>
      </c>
      <c r="EP48" s="19">
        <f t="shared" si="36"/>
        <v>0</v>
      </c>
      <c r="EQ48" s="19">
        <f t="shared" si="36"/>
        <v>22088000</v>
      </c>
      <c r="ER48" s="19">
        <f t="shared" si="36"/>
        <v>0</v>
      </c>
      <c r="ES48" s="19">
        <f t="shared" si="36"/>
        <v>0</v>
      </c>
      <c r="ET48" s="19">
        <f t="shared" si="36"/>
        <v>0</v>
      </c>
      <c r="EU48" s="19">
        <f t="shared" si="36"/>
        <v>0</v>
      </c>
      <c r="EV48" s="19">
        <f t="shared" si="36"/>
        <v>0</v>
      </c>
      <c r="EW48" s="19">
        <f t="shared" si="36"/>
        <v>0</v>
      </c>
      <c r="EX48" s="19">
        <f t="shared" si="36"/>
        <v>0</v>
      </c>
      <c r="EY48" s="19">
        <f t="shared" si="36"/>
        <v>3336387</v>
      </c>
      <c r="EZ48" s="19">
        <f t="shared" si="36"/>
        <v>3336387</v>
      </c>
      <c r="FA48" s="19">
        <f t="shared" si="36"/>
        <v>0</v>
      </c>
      <c r="FB48" s="19">
        <f t="shared" si="36"/>
        <v>0</v>
      </c>
      <c r="FC48" s="19">
        <f t="shared" si="36"/>
        <v>0</v>
      </c>
      <c r="FD48" s="19">
        <f t="shared" si="36"/>
        <v>0</v>
      </c>
      <c r="FE48" s="19">
        <f t="shared" si="36"/>
        <v>0</v>
      </c>
      <c r="FF48" s="19">
        <f t="shared" si="36"/>
        <v>0</v>
      </c>
      <c r="FG48" s="19">
        <f t="shared" si="36"/>
        <v>0</v>
      </c>
      <c r="FH48" s="19">
        <f t="shared" si="36"/>
        <v>0</v>
      </c>
      <c r="FI48" s="19">
        <f t="shared" si="36"/>
        <v>0</v>
      </c>
      <c r="FJ48" s="19">
        <f t="shared" si="36"/>
        <v>0</v>
      </c>
      <c r="FK48" s="19">
        <f t="shared" si="36"/>
        <v>0</v>
      </c>
      <c r="FL48" s="19">
        <f t="shared" si="36"/>
        <v>0</v>
      </c>
      <c r="FM48" s="19">
        <f t="shared" si="36"/>
        <v>0</v>
      </c>
      <c r="FN48" s="19">
        <f t="shared" si="36"/>
        <v>0</v>
      </c>
      <c r="FO48" s="19">
        <f t="shared" si="36"/>
        <v>0</v>
      </c>
      <c r="FP48" s="19">
        <f t="shared" si="36"/>
        <v>0</v>
      </c>
      <c r="FQ48" s="19">
        <f t="shared" si="36"/>
        <v>0</v>
      </c>
      <c r="FR48" s="19">
        <f t="shared" si="36"/>
        <v>0</v>
      </c>
    </row>
    <row r="49" spans="1:174">
      <c r="A49" s="4" t="s">
        <v>94</v>
      </c>
      <c r="B49" s="3">
        <f>+F49+AI49+AM49+AQ49+AU49+AY49+BC49+BG49+BK49+BO49+EM49+EQ49+BW49+K49+O49+CA49+S49+W49+AA49+AE49+BS49+CE49+CI49+CM49+CQ49+CU49+CY49+DC49+DG49+DK49+DO49+DS49+DW49+EA49+EE49+EI49+EY49+EU49+FC49+FF49+FK49+FO49</f>
        <v>2190375600</v>
      </c>
      <c r="C49" s="3">
        <f>+G49+AJ49+AN49+AR49+AV49+AZ49+BD49+BH49+BL49+BP49+EN49+ER49+BX49+L49+P49+CB49+T49+X49+AB49+AF49+BT49+CF49+CJ49+CN49+CR49+CV49+CZ49+DD49+DH49+DL49+DP49+DT49+DX49+EB49+EF49+EJ49+EZ49+EV49+FD49+FG49+FL49+FP49</f>
        <v>1670548466</v>
      </c>
      <c r="D49" s="3">
        <f>+H49+AK49+AO49+AS49+AW49+BA49+BE49+BI49+BM49+BQ49+EO49+ES49+BY49+M49+Q49+CC49+U49+Y49+AC49+AG49+BU49+CG49+CK49+CO49+CS49+CW49+DA49+DE49+DI49+DM49+DQ49+DU49+DY49+EC49+EG49+EK49+FA49+EW49+FE49+FH49+FM49+FQ49</f>
        <v>1662548651</v>
      </c>
      <c r="E49" s="3">
        <f t="shared" ref="E49:E56" si="37">+J49+AL49+AP49+AT49+AX49+BB49+BF49+BJ49+BN49+BR49+EP49+ET49+BZ49+N49+R49+CD49+V49+Z49+AD49+AH49+BV49+CH49+CL49+CP49+CT49+CX49+DB49+DF49+DJ49+DN49+DR49+DV49+DZ49+ED49+EH49+EL49+FB49+EX49+FF49+FI49+FN49+FR49</f>
        <v>1613945457</v>
      </c>
      <c r="F49" s="3">
        <v>2131101000</v>
      </c>
      <c r="G49" s="3">
        <v>1611273866</v>
      </c>
      <c r="H49" s="3">
        <v>1610840533</v>
      </c>
      <c r="I49" s="3"/>
      <c r="J49" s="3">
        <v>1562237339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59274600</v>
      </c>
      <c r="BT49" s="3">
        <v>59274600</v>
      </c>
      <c r="BU49" s="3">
        <v>51708118</v>
      </c>
      <c r="BV49" s="3">
        <v>51708118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</v>
      </c>
      <c r="FN49" s="3">
        <v>0</v>
      </c>
      <c r="FO49" s="3">
        <v>0</v>
      </c>
      <c r="FP49" s="3">
        <v>0</v>
      </c>
      <c r="FQ49" s="3">
        <v>0</v>
      </c>
      <c r="FR49" s="3">
        <v>0</v>
      </c>
    </row>
    <row r="50" spans="1:174" outlineLevel="1">
      <c r="A50" s="4" t="s">
        <v>95</v>
      </c>
      <c r="B50" s="3">
        <f>+F50+AI50+AM50+AQ50+AU50+AY50+BC50+BG50+BK50+BO50+EM50+EQ50+BW50+K50+O50+CA50+S50+W50+AA50+AE50+BS50+CE50+CI50+CM50+CQ50+CU50+CY50+DC50+DG50+DK50+DO50+DS50+DW50+EA50+EE50+EI50+EY50+EU50+FC50+FF50+FK50+FO50</f>
        <v>150256967</v>
      </c>
      <c r="C50" s="3">
        <f>+G50+AJ50+AN50+AR50+AV50+AZ50+BD50+BH50+BL50+BP50+EN50+ER50+BX50+L50+P50+CB50+T50+X50+AB50+AF50+BT50+CF50+CJ50+CN50+CR50+CV50+CZ50+DD50+DH50+DL50+DP50+DT50+DX50+EB50+EF50+EJ50+EZ50+EV50+FD50+FG50+FL50+FP50</f>
        <v>105678152</v>
      </c>
      <c r="D50" s="3">
        <f>+H50+AK50+AO50+AS50+AW50+BA50+BE50+BI50+BM50+BQ50+EO50+ES50+BY50+M50+Q50+CC50+U50+Y50+AC50+AG50+BU50+CG50+CK50+CO50+CS50+CW50+DA50+DE50+DI50+DM50+DQ50+DU50+DY50+EC50+EG50+EK50+FA50+EW50+FE50+FH50+FM50+FQ50</f>
        <v>71989875</v>
      </c>
      <c r="E50" s="3">
        <f t="shared" si="37"/>
        <v>70433449</v>
      </c>
      <c r="F50" s="3">
        <v>29375191</v>
      </c>
      <c r="G50" s="3">
        <f>26884576-200</f>
        <v>26884376</v>
      </c>
      <c r="H50" s="3">
        <v>15255000</v>
      </c>
      <c r="I50" s="3"/>
      <c r="J50" s="3">
        <v>15255000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62286276</v>
      </c>
      <c r="AZ50" s="3">
        <v>62286276</v>
      </c>
      <c r="BA50" s="3">
        <f>53053482+1556426</f>
        <v>54609908</v>
      </c>
      <c r="BB50" s="3">
        <v>53053482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16507500</v>
      </c>
      <c r="BT50" s="3">
        <v>16507500</v>
      </c>
      <c r="BU50" s="3">
        <v>2124967</v>
      </c>
      <c r="BV50" s="3">
        <v>2124967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0</v>
      </c>
      <c r="EA50" s="3">
        <v>0</v>
      </c>
      <c r="EB50" s="3">
        <v>0</v>
      </c>
      <c r="EC50" s="3">
        <v>0</v>
      </c>
      <c r="ED50" s="3">
        <v>0</v>
      </c>
      <c r="EE50" s="3">
        <v>0</v>
      </c>
      <c r="EF50" s="3">
        <v>0</v>
      </c>
      <c r="EG50" s="3">
        <v>0</v>
      </c>
      <c r="EH50" s="3">
        <v>0</v>
      </c>
      <c r="EI50" s="3">
        <v>0</v>
      </c>
      <c r="EJ50" s="3">
        <v>0</v>
      </c>
      <c r="EK50" s="3">
        <v>0</v>
      </c>
      <c r="EL50" s="3">
        <v>0</v>
      </c>
      <c r="EM50" s="3">
        <v>20000000</v>
      </c>
      <c r="EN50" s="3">
        <v>0</v>
      </c>
      <c r="EO50" s="3">
        <v>0</v>
      </c>
      <c r="EP50" s="3">
        <v>0</v>
      </c>
      <c r="EQ50" s="3">
        <v>22088000</v>
      </c>
      <c r="ER50" s="3">
        <v>0</v>
      </c>
      <c r="ES50" s="3">
        <v>0</v>
      </c>
      <c r="ET50" s="3">
        <v>0</v>
      </c>
      <c r="EU50" s="3">
        <v>0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3">
        <v>0</v>
      </c>
      <c r="FB50" s="3">
        <v>0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3">
        <v>0</v>
      </c>
      <c r="FI50" s="3">
        <v>0</v>
      </c>
      <c r="FJ50" s="3">
        <v>0</v>
      </c>
      <c r="FK50" s="3">
        <v>0</v>
      </c>
      <c r="FL50" s="3">
        <v>0</v>
      </c>
      <c r="FM50" s="3">
        <v>0</v>
      </c>
      <c r="FN50" s="3">
        <v>0</v>
      </c>
      <c r="FO50" s="3">
        <v>0</v>
      </c>
      <c r="FP50" s="3">
        <v>0</v>
      </c>
      <c r="FQ50" s="3">
        <v>0</v>
      </c>
      <c r="FR50" s="3">
        <v>0</v>
      </c>
    </row>
    <row r="51" spans="1:174" outlineLevel="1">
      <c r="A51" s="4" t="s">
        <v>96</v>
      </c>
      <c r="B51" s="3">
        <f>+F51+AI51+AM51+AQ51+AU51+AY51+BC51+BG51+BK51+BO51+EM51+EQ51+BW51+K51+O51+CA51+S51+W51+AA51+AE51+BS51+CE51+CI51+CM51+CQ51+CU51+CY51+DC51+DG51+DK51+DO51+DS51+DW51+EA51+EE51+EI51+EY51+EU51+FC51+FF51+FK51+FO51</f>
        <v>1116809201</v>
      </c>
      <c r="C51" s="3">
        <f>+G51+AJ51+AN51+AR51+AV51+AZ51+BD51+BH51+BL51+BP51+EN51+ER51+BX51+L51+P51+CB51+T51+X51+AB51+AF51+BT51+CF51+CJ51+CN51+CR51+CV51+CZ51+DD51+DH51+DL51+DP51+DT51+DX51+EB51+EF51+EJ51+EZ51+EV51+FD51+FG51+FL51+FP51</f>
        <v>1017250922</v>
      </c>
      <c r="D51" s="3">
        <f>+H51+AK51+AO51+AS51+AW51+BA51+BE51+BI51+BM51+BQ51+EO51+ES51+BY51+M51+Q51+CC51+U51+Y51+AC51+AG51+BU51+CG51+CK51+CO51+CS51+CW51+DA51+DE51+DI51+DM51+DQ51+DU51+DY51+EC51+EG51+EK51+FA51+EW51+FE51+FH51+FM51+FQ51</f>
        <v>683693588</v>
      </c>
      <c r="E51" s="3">
        <f t="shared" si="37"/>
        <v>667646957</v>
      </c>
      <c r="F51" s="3">
        <v>683936537</v>
      </c>
      <c r="G51" s="3">
        <v>665287665</v>
      </c>
      <c r="H51" s="3">
        <f>577590752+13770849</f>
        <v>591361601</v>
      </c>
      <c r="I51" s="3"/>
      <c r="J51" s="3">
        <f>577590752-2275782</f>
        <v>575314970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200000000</v>
      </c>
      <c r="AJ51" s="3">
        <v>200000000</v>
      </c>
      <c r="AK51" s="3">
        <v>66212939</v>
      </c>
      <c r="AL51" s="3">
        <v>66212939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50000000</v>
      </c>
      <c r="AZ51" s="3">
        <v>50000000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92588260</v>
      </c>
      <c r="BH51" s="3">
        <f>64508872+28019385</f>
        <v>92528257</v>
      </c>
      <c r="BI51" s="3">
        <v>22974048</v>
      </c>
      <c r="BJ51" s="3">
        <v>22974048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36492500</v>
      </c>
      <c r="BT51" s="3">
        <v>9435000</v>
      </c>
      <c r="BU51" s="3">
        <v>3145000</v>
      </c>
      <c r="BV51" s="3">
        <v>3145000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12000000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0</v>
      </c>
      <c r="EA51" s="3">
        <v>0</v>
      </c>
      <c r="EB51" s="3">
        <v>0</v>
      </c>
      <c r="EC51" s="3">
        <v>0</v>
      </c>
      <c r="ED51" s="3">
        <v>0</v>
      </c>
      <c r="EE51" s="3">
        <v>0</v>
      </c>
      <c r="EF51" s="3">
        <v>0</v>
      </c>
      <c r="EG51" s="3">
        <v>0</v>
      </c>
      <c r="EH51" s="3">
        <v>0</v>
      </c>
      <c r="EI51" s="3">
        <v>0</v>
      </c>
      <c r="EJ51" s="3">
        <v>0</v>
      </c>
      <c r="EK51" s="3">
        <v>0</v>
      </c>
      <c r="EL51" s="3">
        <v>0</v>
      </c>
      <c r="EM51" s="3">
        <v>41791904</v>
      </c>
      <c r="EN51" s="3">
        <v>0</v>
      </c>
      <c r="EO51" s="3">
        <v>0</v>
      </c>
      <c r="EP51" s="3">
        <v>0</v>
      </c>
      <c r="EQ51" s="3">
        <v>0</v>
      </c>
      <c r="ER51" s="3">
        <v>0</v>
      </c>
      <c r="ES51" s="3">
        <v>0</v>
      </c>
      <c r="ET51" s="3">
        <v>0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0</v>
      </c>
      <c r="FA51" s="3">
        <v>0</v>
      </c>
      <c r="FB51" s="3">
        <v>0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3">
        <v>0</v>
      </c>
      <c r="FI51" s="3">
        <v>0</v>
      </c>
      <c r="FJ51" s="3">
        <v>0</v>
      </c>
      <c r="FK51" s="3">
        <v>0</v>
      </c>
      <c r="FL51" s="3">
        <v>0</v>
      </c>
      <c r="FM51" s="3">
        <v>0</v>
      </c>
      <c r="FN51" s="3">
        <v>0</v>
      </c>
      <c r="FO51" s="3">
        <v>0</v>
      </c>
      <c r="FP51" s="3">
        <v>0</v>
      </c>
      <c r="FQ51" s="3">
        <v>0</v>
      </c>
      <c r="FR51" s="3">
        <v>0</v>
      </c>
    </row>
    <row r="52" spans="1:174" outlineLevel="1">
      <c r="A52" s="4" t="s">
        <v>97</v>
      </c>
      <c r="B52" s="3">
        <f>+F52+AI52+AM52+AQ52+AU52+AY52+BC52+BG52+BK52+BO52+EM52+EQ52+BW52+K52+O52+CA52+S52+W52+AA52+AE52+BS52+CE52+CI52+CM52+CQ52+CU52+CY52+DC52+DG52+DK52+DO52+DS52+DW52+EA52+EE52+EI52+EY52+EU52+FC52+FF52+FK52+FO52</f>
        <v>181770300</v>
      </c>
      <c r="C52" s="3">
        <f>+G52+AJ52+AN52+AR52+AV52+AZ52+BD52+BH52+BL52+BP52+EN52+ER52+BX52+L52+P52+CB52+T52+X52+AB52+AF52+BT52+CF52+CJ52+CN52+CR52+CV52+CZ52+DD52+DH52+DL52+DP52+DT52+DX52+EB52+EF52+EJ52+EZ52+EV52+FD52+FG52+FL52+FP52</f>
        <v>151770300</v>
      </c>
      <c r="D52" s="3">
        <f>+H52+AK52+AO52+AS52+AW52+BA52+BE52+BI52+BM52+BQ52+EO52+ES52+BY52+M52+Q52+CC52+U52+Y52+AC52+AG52+BU52+CG52+CK52+CO52+CS52+CW52+DA52+DE52+DI52+DM52+DQ52+DU52+DY52+EC52+EG52+EK52+FA52+EW52+FE52+FH52+FM52+FQ52</f>
        <v>50850000</v>
      </c>
      <c r="E52" s="3">
        <f t="shared" si="37"/>
        <v>47705000</v>
      </c>
      <c r="F52" s="3">
        <v>102106800</v>
      </c>
      <c r="G52" s="3">
        <v>102106800</v>
      </c>
      <c r="H52" s="3">
        <v>40680000</v>
      </c>
      <c r="I52" s="3"/>
      <c r="J52" s="3">
        <v>40680000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49663500</v>
      </c>
      <c r="BT52" s="3">
        <v>49663500</v>
      </c>
      <c r="BU52" s="3">
        <v>10170000</v>
      </c>
      <c r="BV52" s="3">
        <v>7025000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0</v>
      </c>
      <c r="DJ52" s="3">
        <v>0</v>
      </c>
      <c r="DK52" s="3">
        <v>0</v>
      </c>
      <c r="DL52" s="3">
        <v>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0</v>
      </c>
      <c r="EB52" s="3">
        <v>0</v>
      </c>
      <c r="EC52" s="3">
        <v>0</v>
      </c>
      <c r="ED52" s="3">
        <v>0</v>
      </c>
      <c r="EE52" s="3">
        <v>0</v>
      </c>
      <c r="EF52" s="3">
        <v>0</v>
      </c>
      <c r="EG52" s="3">
        <v>0</v>
      </c>
      <c r="EH52" s="3">
        <v>0</v>
      </c>
      <c r="EI52" s="3">
        <v>0</v>
      </c>
      <c r="EJ52" s="3">
        <v>0</v>
      </c>
      <c r="EK52" s="3">
        <v>0</v>
      </c>
      <c r="EL52" s="3">
        <v>0</v>
      </c>
      <c r="EM52" s="3">
        <v>30000000</v>
      </c>
      <c r="EN52" s="3">
        <v>0</v>
      </c>
      <c r="EO52" s="3">
        <v>0</v>
      </c>
      <c r="EP52" s="3">
        <v>0</v>
      </c>
      <c r="EQ52" s="3">
        <v>0</v>
      </c>
      <c r="ER52" s="3">
        <v>0</v>
      </c>
      <c r="ES52" s="3">
        <v>0</v>
      </c>
      <c r="ET52" s="3">
        <v>0</v>
      </c>
      <c r="EU52" s="3">
        <v>0</v>
      </c>
      <c r="EV52" s="3">
        <v>0</v>
      </c>
      <c r="EW52" s="3">
        <v>0</v>
      </c>
      <c r="EX52" s="3">
        <v>0</v>
      </c>
      <c r="EY52" s="3">
        <v>0</v>
      </c>
      <c r="EZ52" s="3">
        <v>0</v>
      </c>
      <c r="FA52" s="3">
        <v>0</v>
      </c>
      <c r="FB52" s="3">
        <v>0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3">
        <v>0</v>
      </c>
      <c r="FI52" s="3">
        <v>0</v>
      </c>
      <c r="FJ52" s="3">
        <v>0</v>
      </c>
      <c r="FK52" s="3">
        <v>0</v>
      </c>
      <c r="FL52" s="3">
        <v>0</v>
      </c>
      <c r="FM52" s="3">
        <v>0</v>
      </c>
      <c r="FN52" s="3">
        <v>0</v>
      </c>
      <c r="FO52" s="3">
        <v>0</v>
      </c>
      <c r="FP52" s="3">
        <v>0</v>
      </c>
      <c r="FQ52" s="3">
        <v>0</v>
      </c>
      <c r="FR52" s="3">
        <v>0</v>
      </c>
    </row>
    <row r="53" spans="1:174" outlineLevel="1">
      <c r="A53" s="4" t="s">
        <v>98</v>
      </c>
      <c r="B53" s="3">
        <f>+F53+AI53+AM53+AQ53+AU53+AY53+BC53+BG53+BK53+BO53+EM53+EQ53+BW53+K53+O53+CA53+S53+W53+AA53+AE53+BS53+CE53+CI53+CM53+CQ53+CU53+CY53+DC53+DG53+DK53+DO53+DS53+DW53+EA53+EE53+EI53+EY53+EU53+FC53+FF53+FK53+FO53</f>
        <v>255376092</v>
      </c>
      <c r="C53" s="3">
        <f>+G53+AJ53+AN53+AR53+AV53+AZ53+BD53+BH53+BL53+BP53+EN53+ER53+BX53+L53+P53+CB53+T53+X53+AB53+AF53+BT53+CF53+CJ53+CN53+CR53+CV53+CZ53+DD53+DH53+DL53+DP53+DT53+DX53+EB53+EF53+EJ53+EZ53+EV53+FD53+FG53+FL53+FP53</f>
        <v>248376092</v>
      </c>
      <c r="D53" s="3">
        <f>+H53+AK53+AO53+AS53+AW53+BA53+BE53+BI53+BM53+BQ53+EO53+ES53+BY53+M53+Q53+CC53+U53+Y53+AC53+AG53+BU53+CG53+CK53+CO53+CS53+CW53+DA53+DE53+DI53+DM53+DQ53+DU53+DY53+EC53+EG53+EK53+FA53+EW53+FE53+FH53+FM53+FQ53</f>
        <v>211769498</v>
      </c>
      <c r="E53" s="3">
        <f t="shared" si="37"/>
        <v>211769498</v>
      </c>
      <c r="F53" s="3">
        <v>247000000</v>
      </c>
      <c r="G53" s="3">
        <v>240000000</v>
      </c>
      <c r="H53" s="3">
        <v>211769498</v>
      </c>
      <c r="I53" s="3"/>
      <c r="J53" s="3">
        <v>211769498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1446092</v>
      </c>
      <c r="BH53" s="3">
        <v>1446092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6930000</v>
      </c>
      <c r="BT53" s="3">
        <v>6930000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0</v>
      </c>
      <c r="EB53" s="3">
        <v>0</v>
      </c>
      <c r="EC53" s="3">
        <v>0</v>
      </c>
      <c r="ED53" s="3">
        <v>0</v>
      </c>
      <c r="EE53" s="3">
        <v>0</v>
      </c>
      <c r="EF53" s="3">
        <v>0</v>
      </c>
      <c r="EG53" s="3">
        <v>0</v>
      </c>
      <c r="EH53" s="3">
        <v>0</v>
      </c>
      <c r="EI53" s="3">
        <v>0</v>
      </c>
      <c r="EJ53" s="3">
        <v>0</v>
      </c>
      <c r="EK53" s="3">
        <v>0</v>
      </c>
      <c r="EL53" s="3">
        <v>0</v>
      </c>
      <c r="EM53" s="3">
        <v>0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0</v>
      </c>
      <c r="ET53" s="3">
        <v>0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0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0</v>
      </c>
      <c r="FI53" s="3">
        <v>0</v>
      </c>
      <c r="FJ53" s="3">
        <v>0</v>
      </c>
      <c r="FK53" s="3">
        <v>0</v>
      </c>
      <c r="FL53" s="3">
        <v>0</v>
      </c>
      <c r="FM53" s="3">
        <v>0</v>
      </c>
      <c r="FN53" s="3">
        <v>0</v>
      </c>
      <c r="FO53" s="3">
        <v>0</v>
      </c>
      <c r="FP53" s="3">
        <v>0</v>
      </c>
      <c r="FQ53" s="3">
        <v>0</v>
      </c>
      <c r="FR53" s="3">
        <v>0</v>
      </c>
    </row>
    <row r="54" spans="1:174" outlineLevel="1">
      <c r="A54" s="4" t="s">
        <v>99</v>
      </c>
      <c r="B54" s="3">
        <f>+F54+AI54+AM54+AQ54+AU54+AY54+BC54+BG54+BK54+BO54+EM54+EQ54+BW54+K54+O54+CA54+S54+W54+AA54+AE54+BS54+CE54+CI54+CM54+CQ54+CU54+CY54+DC54+DG54+DK54+DO54+DS54+DW54+EA54+EE54+EI54+EY54+EU54+FC54+FF54+FK54+FO54</f>
        <v>1239947744</v>
      </c>
      <c r="C54" s="3">
        <f>+G54+AJ54+AN54+AR54+AV54+AZ54+BD54+BH54+BL54+BP54+EN54+ER54+BX54+L54+P54+CB54+T54+X54+AB54+AF54+BT54+CF54+CJ54+CN54+CR54+CV54+CZ54+DD54+DH54+DL54+DP54+DT54+DX54+EB54+EF54+EJ54+EZ54+EV54+FD54+FG54+FL54+FP54</f>
        <v>984777283</v>
      </c>
      <c r="D54" s="3">
        <f>+H54+AK54+AO54+AS54+AW54+BA54+BE54+BI54+BM54+BQ54+EO54+ES54+BY54+M54+Q54+CC54+U54+Y54+AC54+AG54+BU54+CG54+CK54+CO54+CS54+CW54+DA54+DE54+DI54+DM54+DQ54+DU54+DY54+EC54+EG54+EK54+FA54+EW54+FE54+FH54+FM54+FQ54</f>
        <v>389312195</v>
      </c>
      <c r="E54" s="3">
        <f t="shared" si="37"/>
        <v>389312195</v>
      </c>
      <c r="F54" s="3">
        <v>639043175</v>
      </c>
      <c r="G54" s="3">
        <f>639043175-561557</f>
        <v>638481618</v>
      </c>
      <c r="H54" s="3">
        <v>389312195</v>
      </c>
      <c r="I54" s="3"/>
      <c r="J54" s="3">
        <v>389312195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346295665</v>
      </c>
      <c r="AJ54" s="3">
        <v>346295665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116611</v>
      </c>
      <c r="AZ54" s="3">
        <v>0</v>
      </c>
      <c r="BA54" s="3">
        <v>0</v>
      </c>
      <c r="BB54" s="3">
        <v>0</v>
      </c>
      <c r="BC54" s="3">
        <v>1667228</v>
      </c>
      <c r="BD54" s="3">
        <v>0</v>
      </c>
      <c r="BE54" s="3">
        <v>0</v>
      </c>
      <c r="BF54" s="3">
        <v>0</v>
      </c>
      <c r="BG54" s="3">
        <v>153908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3671157</v>
      </c>
      <c r="BT54" s="3">
        <v>0</v>
      </c>
      <c r="BU54" s="3">
        <v>0</v>
      </c>
      <c r="BV54" s="3">
        <v>0</v>
      </c>
      <c r="BW54" s="3">
        <v>100000000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61490525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65987327</v>
      </c>
      <c r="DX54" s="3">
        <v>0</v>
      </c>
      <c r="DY54" s="3">
        <v>0</v>
      </c>
      <c r="DZ54" s="3">
        <v>0</v>
      </c>
      <c r="EA54" s="3">
        <v>9000000</v>
      </c>
      <c r="EB54" s="3">
        <v>0</v>
      </c>
      <c r="EC54" s="3">
        <v>0</v>
      </c>
      <c r="ED54" s="3">
        <v>0</v>
      </c>
      <c r="EE54" s="3">
        <v>0</v>
      </c>
      <c r="EF54" s="3">
        <v>0</v>
      </c>
      <c r="EG54" s="3">
        <v>0</v>
      </c>
      <c r="EH54" s="3">
        <v>0</v>
      </c>
      <c r="EI54" s="3">
        <v>12522148</v>
      </c>
      <c r="EJ54" s="3">
        <v>0</v>
      </c>
      <c r="EK54" s="3">
        <v>0</v>
      </c>
      <c r="EL54" s="3">
        <v>0</v>
      </c>
      <c r="EM54" s="3">
        <v>0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0</v>
      </c>
      <c r="ET54" s="3">
        <v>0</v>
      </c>
      <c r="EU54" s="3">
        <v>0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3">
        <v>0</v>
      </c>
      <c r="FI54" s="3">
        <v>0</v>
      </c>
      <c r="FJ54" s="3">
        <v>0</v>
      </c>
      <c r="FK54" s="3">
        <v>0</v>
      </c>
      <c r="FL54" s="3">
        <v>0</v>
      </c>
      <c r="FM54" s="3">
        <v>0</v>
      </c>
      <c r="FN54" s="3">
        <v>0</v>
      </c>
      <c r="FO54" s="3">
        <v>0</v>
      </c>
      <c r="FP54" s="3">
        <v>0</v>
      </c>
      <c r="FQ54" s="3">
        <v>0</v>
      </c>
      <c r="FR54" s="3">
        <v>0</v>
      </c>
    </row>
    <row r="55" spans="1:174" outlineLevel="1">
      <c r="A55" s="4" t="s">
        <v>100</v>
      </c>
      <c r="B55" s="3">
        <f>+F55+AI55+AM55+AQ55+AU55+AY55+BC55+BG55+BK55+BO55+EM55+EQ55+BW55+K55+O55+CA55+S55+W55+AA55+AE55+BS55+CE55+CI55+CM55+CQ55+CU55+CY55+DC55+DG55+DK55+DO55+DS55+DW55+EA55+EE55+EI55+EY55+EU55+FC55+FF55+FK55+FO55</f>
        <v>1110820056</v>
      </c>
      <c r="C55" s="3">
        <f>+G55+AJ55+AN55+AR55+AV55+AZ55+BD55+BH55+BL55+BP55+EN55+ER55+BX55+L55+P55+CB55+T55+X55+AB55+AF55+BT55+CF55+CJ55+CN55+CR55+CV55+CZ55+DD55+DH55+DL55+DP55+DT55+DX55+EB55+EF55+EJ55+EZ55+EV55+FD55+FG55+FL55+FP55</f>
        <v>1110820056</v>
      </c>
      <c r="D55" s="3">
        <f>+H55+AK55+AO55+AS55+AW55+BA55+BE55+BI55+BM55+BQ55+EO55+ES55+BY55+M55+Q55+CC55+U55+Y55+AC55+AG55+BU55+CG55+CK55+CO55+CS55+CW55+DA55+DE55+DI55+DM55+DQ55+DU55+DY55+EC55+EG55+EK55+FA55+EW55+FE55+FH55+FM55+FQ55</f>
        <v>741754573</v>
      </c>
      <c r="E55" s="3">
        <f t="shared" si="37"/>
        <v>742993571</v>
      </c>
      <c r="F55" s="3">
        <v>359125987</v>
      </c>
      <c r="G55" s="3">
        <v>359125987</v>
      </c>
      <c r="H55" s="3">
        <v>317022335</v>
      </c>
      <c r="I55" s="3"/>
      <c r="J55" s="3">
        <v>317022335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337397113</v>
      </c>
      <c r="AZ55" s="3">
        <v>337397113</v>
      </c>
      <c r="BA55" s="3">
        <f>336052901</f>
        <v>336052901</v>
      </c>
      <c r="BB55" s="3">
        <f>336052901+1238998</f>
        <v>337291899</v>
      </c>
      <c r="BC55" s="3">
        <v>98132772</v>
      </c>
      <c r="BD55" s="3">
        <v>98132772</v>
      </c>
      <c r="BE55" s="3">
        <v>88679337</v>
      </c>
      <c r="BF55" s="3">
        <v>88679337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286151803</v>
      </c>
      <c r="BT55" s="3">
        <v>286151803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26675994</v>
      </c>
      <c r="EB55" s="3">
        <v>26675994</v>
      </c>
      <c r="EC55" s="3">
        <v>0</v>
      </c>
      <c r="ED55" s="3">
        <v>0</v>
      </c>
      <c r="EE55" s="3">
        <v>0</v>
      </c>
      <c r="EF55" s="3">
        <v>0</v>
      </c>
      <c r="EG55" s="3">
        <v>0</v>
      </c>
      <c r="EH55" s="3">
        <v>0</v>
      </c>
      <c r="EI55" s="3">
        <v>0</v>
      </c>
      <c r="EJ55" s="3">
        <v>0</v>
      </c>
      <c r="EK55" s="3">
        <v>0</v>
      </c>
      <c r="EL55" s="3">
        <v>0</v>
      </c>
      <c r="EM55" s="3">
        <v>0</v>
      </c>
      <c r="EN55" s="3">
        <v>0</v>
      </c>
      <c r="EO55" s="3">
        <v>0</v>
      </c>
      <c r="EP55" s="3">
        <v>0</v>
      </c>
      <c r="EQ55" s="3">
        <v>0</v>
      </c>
      <c r="ER55" s="3">
        <v>0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3">
        <v>3336387</v>
      </c>
      <c r="EZ55" s="3">
        <v>3336387</v>
      </c>
      <c r="FA55" s="3">
        <v>0</v>
      </c>
      <c r="FB55" s="3">
        <v>0</v>
      </c>
      <c r="FC55" s="3">
        <v>0</v>
      </c>
      <c r="FD55" s="3">
        <v>0</v>
      </c>
      <c r="FE55" s="3">
        <v>0</v>
      </c>
      <c r="FF55" s="3">
        <v>0</v>
      </c>
      <c r="FG55" s="3">
        <v>0</v>
      </c>
      <c r="FH55" s="3">
        <v>0</v>
      </c>
      <c r="FI55" s="3">
        <v>0</v>
      </c>
      <c r="FJ55" s="3">
        <v>0</v>
      </c>
      <c r="FK55" s="3">
        <v>0</v>
      </c>
      <c r="FL55" s="3">
        <v>0</v>
      </c>
      <c r="FM55" s="3">
        <v>0</v>
      </c>
      <c r="FN55" s="3">
        <v>0</v>
      </c>
      <c r="FO55" s="3">
        <v>0</v>
      </c>
      <c r="FP55" s="3">
        <v>0</v>
      </c>
      <c r="FQ55" s="3">
        <v>0</v>
      </c>
      <c r="FR55" s="3">
        <v>0</v>
      </c>
    </row>
    <row r="56" spans="1:174" outlineLevel="1">
      <c r="A56" s="4" t="s">
        <v>101</v>
      </c>
      <c r="B56" s="3">
        <f>+F56+AI56+AM56+AQ56+AU56+AY56+BC56+BG56+BK56+BO56+EM56+EQ56+BW56+K56+O56+CA56+S56+W56+AA56+AE56+BS56+CE56+CI56+CM56+CQ56+CU56+CY56+DC56+DG56+DK56+DO56+DS56+DW56+EA56+EE56+EI56+EY56+EU56+FC56+FF56+FK56+FO56</f>
        <v>46687606</v>
      </c>
      <c r="C56" s="3">
        <f>+G56+AJ56+AN56+AR56+AV56+AZ56+BD56+BH56+BL56+BP56+EN56+ER56+BX56+L56+P56+CB56+T56+X56+AB56+AF56+BT56+CF56+CJ56+CN56+CR56+CV56+CZ56+DD56+DH56+DL56+DP56+DT56+DX56+EB56+EF56+EJ56+EZ56+EV56+FD56+FG56+FL56+FP56</f>
        <v>46687606</v>
      </c>
      <c r="D56" s="3">
        <f>+H56+AK56+AO56+AS56+AW56+BA56+BE56+BI56+BM56+BQ56+EO56+ES56+BY56+M56+Q56+CC56+U56+Y56+AC56+AG56+BU56+CG56+CK56+CO56+CS56+CW56+DA56+DE56+DI56+DM56+DQ56+DU56+DY56+EC56+EG56+EK56+FA56+EW56+FE56+FH56+FM56+FQ56</f>
        <v>17438100</v>
      </c>
      <c r="E56" s="3">
        <f t="shared" si="37"/>
        <v>17438100</v>
      </c>
      <c r="F56" s="3">
        <v>46687606</v>
      </c>
      <c r="G56" s="3">
        <v>46687606</v>
      </c>
      <c r="H56" s="3">
        <v>17438100</v>
      </c>
      <c r="I56" s="3"/>
      <c r="J56" s="3">
        <v>17438100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3">
        <v>0</v>
      </c>
      <c r="EE56" s="3">
        <v>0</v>
      </c>
      <c r="EF56" s="3">
        <v>0</v>
      </c>
      <c r="EG56" s="3">
        <v>0</v>
      </c>
      <c r="EH56" s="3">
        <v>0</v>
      </c>
      <c r="EI56" s="3">
        <v>0</v>
      </c>
      <c r="EJ56" s="3">
        <v>0</v>
      </c>
      <c r="EK56" s="3">
        <v>0</v>
      </c>
      <c r="EL56" s="3">
        <v>0</v>
      </c>
      <c r="EM56" s="3">
        <v>0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0</v>
      </c>
      <c r="ET56" s="3">
        <v>0</v>
      </c>
      <c r="EU56" s="3">
        <v>0</v>
      </c>
      <c r="EV56" s="3">
        <v>0</v>
      </c>
      <c r="EW56" s="3">
        <v>0</v>
      </c>
      <c r="EX56" s="3">
        <v>0</v>
      </c>
      <c r="EY56" s="3">
        <v>0</v>
      </c>
      <c r="EZ56" s="3">
        <v>0</v>
      </c>
      <c r="FA56" s="3">
        <v>0</v>
      </c>
      <c r="FB56" s="3">
        <v>0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3">
        <v>0</v>
      </c>
      <c r="FI56" s="3">
        <v>0</v>
      </c>
      <c r="FJ56" s="3">
        <v>0</v>
      </c>
      <c r="FK56" s="3">
        <v>0</v>
      </c>
      <c r="FL56" s="3">
        <v>0</v>
      </c>
      <c r="FM56" s="3">
        <v>0</v>
      </c>
      <c r="FN56" s="3">
        <v>0</v>
      </c>
      <c r="FO56" s="3">
        <v>0</v>
      </c>
      <c r="FP56" s="3">
        <v>0</v>
      </c>
      <c r="FQ56" s="3">
        <v>0</v>
      </c>
      <c r="FR56" s="3">
        <v>0</v>
      </c>
    </row>
    <row r="57" spans="1:174" s="9" customFormat="1">
      <c r="A57" s="2" t="s">
        <v>102</v>
      </c>
      <c r="B57" s="11">
        <f>+B58</f>
        <v>10178606261</v>
      </c>
      <c r="C57" s="11">
        <f>+C58</f>
        <v>8811660020</v>
      </c>
      <c r="D57" s="11">
        <f>+D58</f>
        <v>4925057048</v>
      </c>
      <c r="E57" s="11">
        <f>+E58</f>
        <v>4373257583</v>
      </c>
      <c r="F57" s="11">
        <f t="shared" ref="F57:BQ57" si="38">+F58</f>
        <v>5311286458</v>
      </c>
      <c r="G57" s="11">
        <f t="shared" si="38"/>
        <v>4819395993</v>
      </c>
      <c r="H57" s="11">
        <f t="shared" si="38"/>
        <v>2761040235</v>
      </c>
      <c r="I57" s="11"/>
      <c r="J57" s="11">
        <f t="shared" si="38"/>
        <v>2508045549</v>
      </c>
      <c r="K57" s="11">
        <f t="shared" si="38"/>
        <v>0</v>
      </c>
      <c r="L57" s="11">
        <f t="shared" si="38"/>
        <v>0</v>
      </c>
      <c r="M57" s="11">
        <f t="shared" si="38"/>
        <v>0</v>
      </c>
      <c r="N57" s="11">
        <f t="shared" si="38"/>
        <v>0</v>
      </c>
      <c r="O57" s="11">
        <f t="shared" si="38"/>
        <v>1132987080</v>
      </c>
      <c r="P57" s="11">
        <f t="shared" si="38"/>
        <v>1044333874</v>
      </c>
      <c r="Q57" s="11">
        <f t="shared" si="38"/>
        <v>466461519</v>
      </c>
      <c r="R57" s="11">
        <f t="shared" si="38"/>
        <v>466461519</v>
      </c>
      <c r="S57" s="11">
        <f t="shared" si="38"/>
        <v>48800000</v>
      </c>
      <c r="T57" s="11">
        <f t="shared" si="38"/>
        <v>48800000</v>
      </c>
      <c r="U57" s="11">
        <f t="shared" si="38"/>
        <v>33284509</v>
      </c>
      <c r="V57" s="11">
        <f t="shared" si="38"/>
        <v>33284509</v>
      </c>
      <c r="W57" s="11">
        <f t="shared" si="38"/>
        <v>0</v>
      </c>
      <c r="X57" s="11">
        <f t="shared" si="38"/>
        <v>0</v>
      </c>
      <c r="Y57" s="11">
        <f t="shared" si="38"/>
        <v>0</v>
      </c>
      <c r="Z57" s="11">
        <f t="shared" si="38"/>
        <v>0</v>
      </c>
      <c r="AA57" s="11">
        <f t="shared" si="38"/>
        <v>0</v>
      </c>
      <c r="AB57" s="11">
        <f t="shared" si="38"/>
        <v>0</v>
      </c>
      <c r="AC57" s="11">
        <f t="shared" si="38"/>
        <v>0</v>
      </c>
      <c r="AD57" s="11">
        <f t="shared" si="38"/>
        <v>0</v>
      </c>
      <c r="AE57" s="11">
        <f t="shared" si="38"/>
        <v>0</v>
      </c>
      <c r="AF57" s="11">
        <f t="shared" si="38"/>
        <v>0</v>
      </c>
      <c r="AG57" s="11">
        <f t="shared" si="38"/>
        <v>0</v>
      </c>
      <c r="AH57" s="11">
        <f t="shared" si="38"/>
        <v>0</v>
      </c>
      <c r="AI57" s="11">
        <f t="shared" si="38"/>
        <v>100000000</v>
      </c>
      <c r="AJ57" s="11">
        <f t="shared" si="38"/>
        <v>100000000</v>
      </c>
      <c r="AK57" s="11">
        <f t="shared" si="38"/>
        <v>100000000</v>
      </c>
      <c r="AL57" s="11">
        <f t="shared" si="38"/>
        <v>100000000</v>
      </c>
      <c r="AM57" s="11">
        <f t="shared" si="38"/>
        <v>120000000</v>
      </c>
      <c r="AN57" s="11">
        <f t="shared" si="38"/>
        <v>120000000</v>
      </c>
      <c r="AO57" s="11">
        <f t="shared" si="38"/>
        <v>107999999</v>
      </c>
      <c r="AP57" s="11">
        <f t="shared" si="38"/>
        <v>107999999</v>
      </c>
      <c r="AQ57" s="11">
        <f t="shared" si="38"/>
        <v>0</v>
      </c>
      <c r="AR57" s="11">
        <f t="shared" si="38"/>
        <v>0</v>
      </c>
      <c r="AS57" s="11">
        <f t="shared" si="38"/>
        <v>0</v>
      </c>
      <c r="AT57" s="11">
        <f t="shared" si="38"/>
        <v>0</v>
      </c>
      <c r="AU57" s="11">
        <f t="shared" si="38"/>
        <v>0</v>
      </c>
      <c r="AV57" s="11">
        <f t="shared" si="38"/>
        <v>0</v>
      </c>
      <c r="AW57" s="11">
        <f t="shared" si="38"/>
        <v>0</v>
      </c>
      <c r="AX57" s="11">
        <f t="shared" si="38"/>
        <v>0</v>
      </c>
      <c r="AY57" s="11">
        <f t="shared" si="38"/>
        <v>0</v>
      </c>
      <c r="AZ57" s="11">
        <f t="shared" si="38"/>
        <v>0</v>
      </c>
      <c r="BA57" s="11">
        <f t="shared" si="38"/>
        <v>0</v>
      </c>
      <c r="BB57" s="11">
        <f t="shared" si="38"/>
        <v>0</v>
      </c>
      <c r="BC57" s="11">
        <f t="shared" si="38"/>
        <v>0</v>
      </c>
      <c r="BD57" s="11">
        <f t="shared" si="38"/>
        <v>0</v>
      </c>
      <c r="BE57" s="11">
        <f t="shared" si="38"/>
        <v>0</v>
      </c>
      <c r="BF57" s="11">
        <f t="shared" si="38"/>
        <v>0</v>
      </c>
      <c r="BG57" s="11">
        <f t="shared" si="38"/>
        <v>14460640</v>
      </c>
      <c r="BH57" s="11">
        <f t="shared" si="38"/>
        <v>14460640</v>
      </c>
      <c r="BI57" s="11">
        <f t="shared" si="38"/>
        <v>0</v>
      </c>
      <c r="BJ57" s="11">
        <f t="shared" si="38"/>
        <v>0</v>
      </c>
      <c r="BK57" s="11">
        <f t="shared" si="38"/>
        <v>0</v>
      </c>
      <c r="BL57" s="11">
        <f t="shared" si="38"/>
        <v>0</v>
      </c>
      <c r="BM57" s="11">
        <f t="shared" si="38"/>
        <v>0</v>
      </c>
      <c r="BN57" s="11">
        <f t="shared" si="38"/>
        <v>0</v>
      </c>
      <c r="BO57" s="11">
        <f t="shared" si="38"/>
        <v>0</v>
      </c>
      <c r="BP57" s="11">
        <f t="shared" si="38"/>
        <v>0</v>
      </c>
      <c r="BQ57" s="11">
        <f t="shared" si="38"/>
        <v>0</v>
      </c>
      <c r="BR57" s="11">
        <f t="shared" ref="BR57:EC57" si="39">+BR58</f>
        <v>0</v>
      </c>
      <c r="BS57" s="11">
        <f t="shared" si="39"/>
        <v>1438412498</v>
      </c>
      <c r="BT57" s="11">
        <f t="shared" si="39"/>
        <v>1207670795</v>
      </c>
      <c r="BU57" s="11">
        <f t="shared" si="39"/>
        <v>661122360</v>
      </c>
      <c r="BV57" s="11">
        <f t="shared" si="39"/>
        <v>362317581</v>
      </c>
      <c r="BW57" s="11">
        <f t="shared" si="39"/>
        <v>0</v>
      </c>
      <c r="BX57" s="11">
        <f t="shared" si="39"/>
        <v>0</v>
      </c>
      <c r="BY57" s="11">
        <f t="shared" si="39"/>
        <v>0</v>
      </c>
      <c r="BZ57" s="11">
        <f t="shared" si="39"/>
        <v>0</v>
      </c>
      <c r="CA57" s="11">
        <f t="shared" si="39"/>
        <v>0</v>
      </c>
      <c r="CB57" s="11">
        <f t="shared" si="39"/>
        <v>0</v>
      </c>
      <c r="CC57" s="11">
        <f t="shared" si="39"/>
        <v>0</v>
      </c>
      <c r="CD57" s="11">
        <f t="shared" si="39"/>
        <v>0</v>
      </c>
      <c r="CE57" s="11">
        <f t="shared" si="39"/>
        <v>0</v>
      </c>
      <c r="CF57" s="11">
        <f t="shared" si="39"/>
        <v>0</v>
      </c>
      <c r="CG57" s="11">
        <f t="shared" si="39"/>
        <v>0</v>
      </c>
      <c r="CH57" s="11">
        <f t="shared" si="39"/>
        <v>0</v>
      </c>
      <c r="CI57" s="11">
        <f t="shared" si="39"/>
        <v>1358359250</v>
      </c>
      <c r="CJ57" s="11">
        <f t="shared" si="39"/>
        <v>1108976539</v>
      </c>
      <c r="CK57" s="11">
        <f t="shared" si="39"/>
        <v>552940508</v>
      </c>
      <c r="CL57" s="11">
        <f t="shared" si="39"/>
        <v>552940508</v>
      </c>
      <c r="CM57" s="11">
        <f t="shared" si="39"/>
        <v>114826000</v>
      </c>
      <c r="CN57" s="11">
        <f t="shared" si="39"/>
        <v>79853400</v>
      </c>
      <c r="CO57" s="11">
        <f t="shared" si="39"/>
        <v>29880478</v>
      </c>
      <c r="CP57" s="11">
        <f t="shared" si="39"/>
        <v>29880478</v>
      </c>
      <c r="CQ57" s="11">
        <f t="shared" si="39"/>
        <v>3865606</v>
      </c>
      <c r="CR57" s="11">
        <f t="shared" si="39"/>
        <v>0</v>
      </c>
      <c r="CS57" s="11">
        <f t="shared" si="39"/>
        <v>0</v>
      </c>
      <c r="CT57" s="11">
        <f t="shared" si="39"/>
        <v>0</v>
      </c>
      <c r="CU57" s="11">
        <f t="shared" si="39"/>
        <v>90459484</v>
      </c>
      <c r="CV57" s="11">
        <f t="shared" si="39"/>
        <v>70178766</v>
      </c>
      <c r="CW57" s="11">
        <f t="shared" si="39"/>
        <v>29880478</v>
      </c>
      <c r="CX57" s="11">
        <f t="shared" si="39"/>
        <v>29880478</v>
      </c>
      <c r="CY57" s="11">
        <f t="shared" si="39"/>
        <v>14498359</v>
      </c>
      <c r="CZ57" s="11">
        <f t="shared" si="39"/>
        <v>14440596</v>
      </c>
      <c r="DA57" s="11">
        <f t="shared" si="39"/>
        <v>0</v>
      </c>
      <c r="DB57" s="11">
        <f t="shared" si="39"/>
        <v>0</v>
      </c>
      <c r="DC57" s="11">
        <f t="shared" si="39"/>
        <v>0</v>
      </c>
      <c r="DD57" s="11">
        <f t="shared" si="39"/>
        <v>0</v>
      </c>
      <c r="DE57" s="11">
        <f t="shared" si="39"/>
        <v>0</v>
      </c>
      <c r="DF57" s="11">
        <f t="shared" si="39"/>
        <v>0</v>
      </c>
      <c r="DG57" s="11">
        <f t="shared" si="39"/>
        <v>150000000</v>
      </c>
      <c r="DH57" s="11">
        <f t="shared" si="39"/>
        <v>149402390</v>
      </c>
      <c r="DI57" s="11">
        <f t="shared" si="39"/>
        <v>149402390</v>
      </c>
      <c r="DJ57" s="11">
        <f t="shared" si="39"/>
        <v>149402390</v>
      </c>
      <c r="DK57" s="11">
        <f t="shared" si="39"/>
        <v>0</v>
      </c>
      <c r="DL57" s="11">
        <f t="shared" si="39"/>
        <v>0</v>
      </c>
      <c r="DM57" s="11">
        <f t="shared" si="39"/>
        <v>0</v>
      </c>
      <c r="DN57" s="11">
        <f t="shared" si="39"/>
        <v>0</v>
      </c>
      <c r="DO57" s="11">
        <f t="shared" si="39"/>
        <v>0</v>
      </c>
      <c r="DP57" s="11">
        <f t="shared" si="39"/>
        <v>0</v>
      </c>
      <c r="DQ57" s="11">
        <f t="shared" si="39"/>
        <v>0</v>
      </c>
      <c r="DR57" s="11">
        <f t="shared" si="39"/>
        <v>0</v>
      </c>
      <c r="DS57" s="11">
        <f t="shared" si="39"/>
        <v>0</v>
      </c>
      <c r="DT57" s="11">
        <f t="shared" si="39"/>
        <v>0</v>
      </c>
      <c r="DU57" s="11">
        <f t="shared" si="39"/>
        <v>0</v>
      </c>
      <c r="DV57" s="11">
        <f t="shared" si="39"/>
        <v>0</v>
      </c>
      <c r="DW57" s="11">
        <f t="shared" si="39"/>
        <v>0</v>
      </c>
      <c r="DX57" s="11">
        <f t="shared" si="39"/>
        <v>0</v>
      </c>
      <c r="DY57" s="11">
        <f t="shared" si="39"/>
        <v>0</v>
      </c>
      <c r="DZ57" s="11">
        <f t="shared" si="39"/>
        <v>0</v>
      </c>
      <c r="EA57" s="11">
        <f t="shared" si="39"/>
        <v>0</v>
      </c>
      <c r="EB57" s="11">
        <f t="shared" si="39"/>
        <v>0</v>
      </c>
      <c r="EC57" s="11">
        <f t="shared" si="39"/>
        <v>0</v>
      </c>
      <c r="ED57" s="11">
        <f t="shared" ref="ED57:FR57" si="40">+ED58</f>
        <v>0</v>
      </c>
      <c r="EE57" s="11">
        <f t="shared" si="40"/>
        <v>73147027</v>
      </c>
      <c r="EF57" s="11">
        <f t="shared" si="40"/>
        <v>34147027</v>
      </c>
      <c r="EG57" s="11">
        <f t="shared" si="40"/>
        <v>33044572</v>
      </c>
      <c r="EH57" s="11">
        <f t="shared" si="40"/>
        <v>33044572</v>
      </c>
      <c r="EI57" s="11">
        <f t="shared" si="40"/>
        <v>117503859</v>
      </c>
      <c r="EJ57" s="11">
        <f t="shared" si="40"/>
        <v>0</v>
      </c>
      <c r="EK57" s="11">
        <f t="shared" si="40"/>
        <v>0</v>
      </c>
      <c r="EL57" s="11">
        <f t="shared" si="40"/>
        <v>0</v>
      </c>
      <c r="EM57" s="11">
        <f t="shared" si="40"/>
        <v>0</v>
      </c>
      <c r="EN57" s="11">
        <f t="shared" si="40"/>
        <v>0</v>
      </c>
      <c r="EO57" s="11">
        <f t="shared" si="40"/>
        <v>0</v>
      </c>
      <c r="EP57" s="11">
        <f t="shared" si="40"/>
        <v>0</v>
      </c>
      <c r="EQ57" s="11">
        <f t="shared" si="40"/>
        <v>0</v>
      </c>
      <c r="ER57" s="11">
        <f t="shared" si="40"/>
        <v>0</v>
      </c>
      <c r="ES57" s="11">
        <f t="shared" si="40"/>
        <v>0</v>
      </c>
      <c r="ET57" s="11">
        <f t="shared" si="40"/>
        <v>0</v>
      </c>
      <c r="EU57" s="11">
        <f t="shared" si="40"/>
        <v>0</v>
      </c>
      <c r="EV57" s="11">
        <f t="shared" si="40"/>
        <v>0</v>
      </c>
      <c r="EW57" s="11">
        <f t="shared" si="40"/>
        <v>0</v>
      </c>
      <c r="EX57" s="11">
        <f t="shared" si="40"/>
        <v>0</v>
      </c>
      <c r="EY57" s="11">
        <f t="shared" si="40"/>
        <v>0</v>
      </c>
      <c r="EZ57" s="11">
        <f t="shared" si="40"/>
        <v>0</v>
      </c>
      <c r="FA57" s="11">
        <f t="shared" si="40"/>
        <v>0</v>
      </c>
      <c r="FB57" s="11">
        <f t="shared" si="40"/>
        <v>0</v>
      </c>
      <c r="FC57" s="11">
        <f t="shared" si="40"/>
        <v>0</v>
      </c>
      <c r="FD57" s="11">
        <f t="shared" si="40"/>
        <v>0</v>
      </c>
      <c r="FE57" s="11">
        <f t="shared" si="40"/>
        <v>0</v>
      </c>
      <c r="FF57" s="11">
        <f t="shared" si="40"/>
        <v>0</v>
      </c>
      <c r="FG57" s="11">
        <f t="shared" si="40"/>
        <v>0</v>
      </c>
      <c r="FH57" s="11">
        <f t="shared" si="40"/>
        <v>0</v>
      </c>
      <c r="FI57" s="11">
        <f t="shared" si="40"/>
        <v>0</v>
      </c>
      <c r="FJ57" s="11">
        <f t="shared" si="40"/>
        <v>0</v>
      </c>
      <c r="FK57" s="11">
        <f t="shared" si="40"/>
        <v>0</v>
      </c>
      <c r="FL57" s="11">
        <f t="shared" si="40"/>
        <v>0</v>
      </c>
      <c r="FM57" s="11">
        <f t="shared" si="40"/>
        <v>0</v>
      </c>
      <c r="FN57" s="11">
        <f t="shared" si="40"/>
        <v>0</v>
      </c>
      <c r="FO57" s="11">
        <f t="shared" si="40"/>
        <v>90000000</v>
      </c>
      <c r="FP57" s="11">
        <f t="shared" si="40"/>
        <v>0</v>
      </c>
      <c r="FQ57" s="11">
        <f t="shared" si="40"/>
        <v>0</v>
      </c>
      <c r="FR57" s="11">
        <f t="shared" si="40"/>
        <v>0</v>
      </c>
    </row>
    <row r="58" spans="1:174" s="10" customFormat="1">
      <c r="A58" s="12" t="s">
        <v>103</v>
      </c>
      <c r="B58" s="13">
        <f>+B59+B66</f>
        <v>10178606261</v>
      </c>
      <c r="C58" s="13">
        <f>+C59+C66</f>
        <v>8811660020</v>
      </c>
      <c r="D58" s="13">
        <f>+D59+D66</f>
        <v>4925057048</v>
      </c>
      <c r="E58" s="13">
        <f>+E59+E66</f>
        <v>4373257583</v>
      </c>
      <c r="F58" s="13">
        <f t="shared" ref="F58:BQ58" si="41">+F59+F66</f>
        <v>5311286458</v>
      </c>
      <c r="G58" s="13">
        <f t="shared" si="41"/>
        <v>4819395993</v>
      </c>
      <c r="H58" s="13">
        <f t="shared" si="41"/>
        <v>2761040235</v>
      </c>
      <c r="I58" s="13"/>
      <c r="J58" s="13">
        <f t="shared" si="41"/>
        <v>2508045549</v>
      </c>
      <c r="K58" s="13">
        <f t="shared" si="41"/>
        <v>0</v>
      </c>
      <c r="L58" s="13">
        <f t="shared" si="41"/>
        <v>0</v>
      </c>
      <c r="M58" s="13">
        <f t="shared" si="41"/>
        <v>0</v>
      </c>
      <c r="N58" s="13">
        <f t="shared" si="41"/>
        <v>0</v>
      </c>
      <c r="O58" s="13">
        <f t="shared" si="41"/>
        <v>1132987080</v>
      </c>
      <c r="P58" s="13">
        <f t="shared" si="41"/>
        <v>1044333874</v>
      </c>
      <c r="Q58" s="13">
        <f t="shared" si="41"/>
        <v>466461519</v>
      </c>
      <c r="R58" s="13">
        <f t="shared" si="41"/>
        <v>466461519</v>
      </c>
      <c r="S58" s="13">
        <f t="shared" si="41"/>
        <v>48800000</v>
      </c>
      <c r="T58" s="13">
        <f t="shared" si="41"/>
        <v>48800000</v>
      </c>
      <c r="U58" s="13">
        <f t="shared" si="41"/>
        <v>33284509</v>
      </c>
      <c r="V58" s="13">
        <f t="shared" si="41"/>
        <v>33284509</v>
      </c>
      <c r="W58" s="13">
        <f t="shared" si="41"/>
        <v>0</v>
      </c>
      <c r="X58" s="13">
        <f t="shared" si="41"/>
        <v>0</v>
      </c>
      <c r="Y58" s="13">
        <f t="shared" si="41"/>
        <v>0</v>
      </c>
      <c r="Z58" s="13">
        <f t="shared" si="41"/>
        <v>0</v>
      </c>
      <c r="AA58" s="13">
        <f t="shared" si="41"/>
        <v>0</v>
      </c>
      <c r="AB58" s="13">
        <f t="shared" si="41"/>
        <v>0</v>
      </c>
      <c r="AC58" s="13">
        <f t="shared" si="41"/>
        <v>0</v>
      </c>
      <c r="AD58" s="13">
        <f t="shared" si="41"/>
        <v>0</v>
      </c>
      <c r="AE58" s="13">
        <f t="shared" si="41"/>
        <v>0</v>
      </c>
      <c r="AF58" s="13">
        <f t="shared" si="41"/>
        <v>0</v>
      </c>
      <c r="AG58" s="13">
        <f t="shared" si="41"/>
        <v>0</v>
      </c>
      <c r="AH58" s="13">
        <f t="shared" si="41"/>
        <v>0</v>
      </c>
      <c r="AI58" s="13">
        <f t="shared" si="41"/>
        <v>100000000</v>
      </c>
      <c r="AJ58" s="13">
        <f t="shared" si="41"/>
        <v>100000000</v>
      </c>
      <c r="AK58" s="13">
        <f t="shared" si="41"/>
        <v>100000000</v>
      </c>
      <c r="AL58" s="13">
        <f t="shared" si="41"/>
        <v>100000000</v>
      </c>
      <c r="AM58" s="13">
        <f t="shared" si="41"/>
        <v>120000000</v>
      </c>
      <c r="AN58" s="13">
        <f t="shared" si="41"/>
        <v>120000000</v>
      </c>
      <c r="AO58" s="13">
        <f t="shared" si="41"/>
        <v>107999999</v>
      </c>
      <c r="AP58" s="13">
        <f t="shared" si="41"/>
        <v>107999999</v>
      </c>
      <c r="AQ58" s="13">
        <f t="shared" si="41"/>
        <v>0</v>
      </c>
      <c r="AR58" s="13">
        <f t="shared" si="41"/>
        <v>0</v>
      </c>
      <c r="AS58" s="13">
        <f t="shared" si="41"/>
        <v>0</v>
      </c>
      <c r="AT58" s="13">
        <f t="shared" si="41"/>
        <v>0</v>
      </c>
      <c r="AU58" s="13">
        <f t="shared" si="41"/>
        <v>0</v>
      </c>
      <c r="AV58" s="13">
        <f t="shared" si="41"/>
        <v>0</v>
      </c>
      <c r="AW58" s="13">
        <f t="shared" si="41"/>
        <v>0</v>
      </c>
      <c r="AX58" s="13">
        <f t="shared" si="41"/>
        <v>0</v>
      </c>
      <c r="AY58" s="13">
        <f t="shared" si="41"/>
        <v>0</v>
      </c>
      <c r="AZ58" s="13">
        <f t="shared" si="41"/>
        <v>0</v>
      </c>
      <c r="BA58" s="13">
        <f t="shared" si="41"/>
        <v>0</v>
      </c>
      <c r="BB58" s="13">
        <f t="shared" si="41"/>
        <v>0</v>
      </c>
      <c r="BC58" s="13">
        <f t="shared" si="41"/>
        <v>0</v>
      </c>
      <c r="BD58" s="13">
        <f t="shared" si="41"/>
        <v>0</v>
      </c>
      <c r="BE58" s="13">
        <f t="shared" si="41"/>
        <v>0</v>
      </c>
      <c r="BF58" s="13">
        <f t="shared" si="41"/>
        <v>0</v>
      </c>
      <c r="BG58" s="13">
        <f t="shared" si="41"/>
        <v>14460640</v>
      </c>
      <c r="BH58" s="13">
        <f t="shared" si="41"/>
        <v>14460640</v>
      </c>
      <c r="BI58" s="13">
        <f t="shared" si="41"/>
        <v>0</v>
      </c>
      <c r="BJ58" s="13">
        <f t="shared" si="41"/>
        <v>0</v>
      </c>
      <c r="BK58" s="13">
        <f t="shared" si="41"/>
        <v>0</v>
      </c>
      <c r="BL58" s="13">
        <f t="shared" si="41"/>
        <v>0</v>
      </c>
      <c r="BM58" s="13">
        <f t="shared" si="41"/>
        <v>0</v>
      </c>
      <c r="BN58" s="13">
        <f t="shared" si="41"/>
        <v>0</v>
      </c>
      <c r="BO58" s="13">
        <f t="shared" si="41"/>
        <v>0</v>
      </c>
      <c r="BP58" s="13">
        <f t="shared" si="41"/>
        <v>0</v>
      </c>
      <c r="BQ58" s="13">
        <f t="shared" si="41"/>
        <v>0</v>
      </c>
      <c r="BR58" s="13">
        <f t="shared" ref="BR58:EC58" si="42">+BR59+BR66</f>
        <v>0</v>
      </c>
      <c r="BS58" s="13">
        <f t="shared" si="42"/>
        <v>1438412498</v>
      </c>
      <c r="BT58" s="13">
        <f t="shared" si="42"/>
        <v>1207670795</v>
      </c>
      <c r="BU58" s="13">
        <f t="shared" si="42"/>
        <v>661122360</v>
      </c>
      <c r="BV58" s="13">
        <f t="shared" si="42"/>
        <v>362317581</v>
      </c>
      <c r="BW58" s="13">
        <f t="shared" si="42"/>
        <v>0</v>
      </c>
      <c r="BX58" s="13">
        <f t="shared" si="42"/>
        <v>0</v>
      </c>
      <c r="BY58" s="13">
        <f t="shared" si="42"/>
        <v>0</v>
      </c>
      <c r="BZ58" s="13">
        <f t="shared" si="42"/>
        <v>0</v>
      </c>
      <c r="CA58" s="13">
        <f t="shared" si="42"/>
        <v>0</v>
      </c>
      <c r="CB58" s="13">
        <f t="shared" si="42"/>
        <v>0</v>
      </c>
      <c r="CC58" s="13">
        <f t="shared" si="42"/>
        <v>0</v>
      </c>
      <c r="CD58" s="13">
        <f t="shared" si="42"/>
        <v>0</v>
      </c>
      <c r="CE58" s="13">
        <f t="shared" si="42"/>
        <v>0</v>
      </c>
      <c r="CF58" s="13">
        <f t="shared" si="42"/>
        <v>0</v>
      </c>
      <c r="CG58" s="13">
        <f t="shared" si="42"/>
        <v>0</v>
      </c>
      <c r="CH58" s="13">
        <f t="shared" si="42"/>
        <v>0</v>
      </c>
      <c r="CI58" s="13">
        <f t="shared" si="42"/>
        <v>1358359250</v>
      </c>
      <c r="CJ58" s="13">
        <f t="shared" si="42"/>
        <v>1108976539</v>
      </c>
      <c r="CK58" s="13">
        <f t="shared" si="42"/>
        <v>552940508</v>
      </c>
      <c r="CL58" s="13">
        <f t="shared" si="42"/>
        <v>552940508</v>
      </c>
      <c r="CM58" s="13">
        <f t="shared" si="42"/>
        <v>114826000</v>
      </c>
      <c r="CN58" s="13">
        <f t="shared" si="42"/>
        <v>79853400</v>
      </c>
      <c r="CO58" s="13">
        <f t="shared" si="42"/>
        <v>29880478</v>
      </c>
      <c r="CP58" s="13">
        <f t="shared" si="42"/>
        <v>29880478</v>
      </c>
      <c r="CQ58" s="13">
        <f t="shared" si="42"/>
        <v>3865606</v>
      </c>
      <c r="CR58" s="13">
        <f t="shared" si="42"/>
        <v>0</v>
      </c>
      <c r="CS58" s="13">
        <f t="shared" si="42"/>
        <v>0</v>
      </c>
      <c r="CT58" s="13">
        <f t="shared" si="42"/>
        <v>0</v>
      </c>
      <c r="CU58" s="13">
        <f t="shared" si="42"/>
        <v>90459484</v>
      </c>
      <c r="CV58" s="13">
        <f t="shared" si="42"/>
        <v>70178766</v>
      </c>
      <c r="CW58" s="13">
        <f t="shared" si="42"/>
        <v>29880478</v>
      </c>
      <c r="CX58" s="13">
        <f t="shared" si="42"/>
        <v>29880478</v>
      </c>
      <c r="CY58" s="13">
        <f t="shared" si="42"/>
        <v>14498359</v>
      </c>
      <c r="CZ58" s="13">
        <f t="shared" si="42"/>
        <v>14440596</v>
      </c>
      <c r="DA58" s="13">
        <f t="shared" si="42"/>
        <v>0</v>
      </c>
      <c r="DB58" s="13">
        <f t="shared" si="42"/>
        <v>0</v>
      </c>
      <c r="DC58" s="13">
        <f t="shared" si="42"/>
        <v>0</v>
      </c>
      <c r="DD58" s="13">
        <f t="shared" si="42"/>
        <v>0</v>
      </c>
      <c r="DE58" s="13">
        <f t="shared" si="42"/>
        <v>0</v>
      </c>
      <c r="DF58" s="13">
        <f t="shared" si="42"/>
        <v>0</v>
      </c>
      <c r="DG58" s="13">
        <f t="shared" si="42"/>
        <v>150000000</v>
      </c>
      <c r="DH58" s="13">
        <f t="shared" si="42"/>
        <v>149402390</v>
      </c>
      <c r="DI58" s="13">
        <f t="shared" si="42"/>
        <v>149402390</v>
      </c>
      <c r="DJ58" s="13">
        <f t="shared" si="42"/>
        <v>149402390</v>
      </c>
      <c r="DK58" s="13">
        <f t="shared" si="42"/>
        <v>0</v>
      </c>
      <c r="DL58" s="13">
        <f t="shared" si="42"/>
        <v>0</v>
      </c>
      <c r="DM58" s="13">
        <f t="shared" si="42"/>
        <v>0</v>
      </c>
      <c r="DN58" s="13">
        <f t="shared" si="42"/>
        <v>0</v>
      </c>
      <c r="DO58" s="13">
        <f t="shared" si="42"/>
        <v>0</v>
      </c>
      <c r="DP58" s="13">
        <f t="shared" si="42"/>
        <v>0</v>
      </c>
      <c r="DQ58" s="13">
        <f t="shared" si="42"/>
        <v>0</v>
      </c>
      <c r="DR58" s="13">
        <f t="shared" si="42"/>
        <v>0</v>
      </c>
      <c r="DS58" s="13">
        <f t="shared" si="42"/>
        <v>0</v>
      </c>
      <c r="DT58" s="13">
        <f t="shared" si="42"/>
        <v>0</v>
      </c>
      <c r="DU58" s="13">
        <f t="shared" si="42"/>
        <v>0</v>
      </c>
      <c r="DV58" s="13">
        <f t="shared" si="42"/>
        <v>0</v>
      </c>
      <c r="DW58" s="13">
        <f t="shared" si="42"/>
        <v>0</v>
      </c>
      <c r="DX58" s="13">
        <f t="shared" si="42"/>
        <v>0</v>
      </c>
      <c r="DY58" s="13">
        <f t="shared" si="42"/>
        <v>0</v>
      </c>
      <c r="DZ58" s="13">
        <f t="shared" si="42"/>
        <v>0</v>
      </c>
      <c r="EA58" s="13">
        <f t="shared" si="42"/>
        <v>0</v>
      </c>
      <c r="EB58" s="13">
        <f t="shared" si="42"/>
        <v>0</v>
      </c>
      <c r="EC58" s="13">
        <f t="shared" si="42"/>
        <v>0</v>
      </c>
      <c r="ED58" s="13">
        <f t="shared" ref="ED58:FR58" si="43">+ED59+ED66</f>
        <v>0</v>
      </c>
      <c r="EE58" s="13">
        <f t="shared" si="43"/>
        <v>73147027</v>
      </c>
      <c r="EF58" s="13">
        <f t="shared" si="43"/>
        <v>34147027</v>
      </c>
      <c r="EG58" s="13">
        <f t="shared" si="43"/>
        <v>33044572</v>
      </c>
      <c r="EH58" s="13">
        <f t="shared" si="43"/>
        <v>33044572</v>
      </c>
      <c r="EI58" s="13">
        <f t="shared" si="43"/>
        <v>117503859</v>
      </c>
      <c r="EJ58" s="13">
        <f t="shared" si="43"/>
        <v>0</v>
      </c>
      <c r="EK58" s="13">
        <f t="shared" si="43"/>
        <v>0</v>
      </c>
      <c r="EL58" s="13">
        <f t="shared" si="43"/>
        <v>0</v>
      </c>
      <c r="EM58" s="13">
        <f t="shared" si="43"/>
        <v>0</v>
      </c>
      <c r="EN58" s="13">
        <f t="shared" si="43"/>
        <v>0</v>
      </c>
      <c r="EO58" s="13">
        <f t="shared" si="43"/>
        <v>0</v>
      </c>
      <c r="EP58" s="13">
        <f t="shared" si="43"/>
        <v>0</v>
      </c>
      <c r="EQ58" s="13">
        <f t="shared" si="43"/>
        <v>0</v>
      </c>
      <c r="ER58" s="13">
        <f t="shared" si="43"/>
        <v>0</v>
      </c>
      <c r="ES58" s="13">
        <f t="shared" si="43"/>
        <v>0</v>
      </c>
      <c r="ET58" s="13">
        <f t="shared" si="43"/>
        <v>0</v>
      </c>
      <c r="EU58" s="13">
        <f t="shared" si="43"/>
        <v>0</v>
      </c>
      <c r="EV58" s="13">
        <f t="shared" si="43"/>
        <v>0</v>
      </c>
      <c r="EW58" s="13">
        <f t="shared" si="43"/>
        <v>0</v>
      </c>
      <c r="EX58" s="13">
        <f t="shared" si="43"/>
        <v>0</v>
      </c>
      <c r="EY58" s="13">
        <f t="shared" si="43"/>
        <v>0</v>
      </c>
      <c r="EZ58" s="13">
        <f t="shared" si="43"/>
        <v>0</v>
      </c>
      <c r="FA58" s="13">
        <f t="shared" si="43"/>
        <v>0</v>
      </c>
      <c r="FB58" s="13">
        <f t="shared" si="43"/>
        <v>0</v>
      </c>
      <c r="FC58" s="13">
        <f t="shared" si="43"/>
        <v>0</v>
      </c>
      <c r="FD58" s="13">
        <f t="shared" si="43"/>
        <v>0</v>
      </c>
      <c r="FE58" s="13">
        <f t="shared" si="43"/>
        <v>0</v>
      </c>
      <c r="FF58" s="13">
        <f t="shared" si="43"/>
        <v>0</v>
      </c>
      <c r="FG58" s="13">
        <f t="shared" si="43"/>
        <v>0</v>
      </c>
      <c r="FH58" s="13">
        <f t="shared" si="43"/>
        <v>0</v>
      </c>
      <c r="FI58" s="13">
        <f t="shared" si="43"/>
        <v>0</v>
      </c>
      <c r="FJ58" s="13">
        <f t="shared" si="43"/>
        <v>0</v>
      </c>
      <c r="FK58" s="13">
        <f t="shared" si="43"/>
        <v>0</v>
      </c>
      <c r="FL58" s="13">
        <f t="shared" si="43"/>
        <v>0</v>
      </c>
      <c r="FM58" s="13">
        <f t="shared" si="43"/>
        <v>0</v>
      </c>
      <c r="FN58" s="13">
        <f t="shared" si="43"/>
        <v>0</v>
      </c>
      <c r="FO58" s="13">
        <f t="shared" si="43"/>
        <v>90000000</v>
      </c>
      <c r="FP58" s="13">
        <f t="shared" si="43"/>
        <v>0</v>
      </c>
      <c r="FQ58" s="13">
        <f t="shared" si="43"/>
        <v>0</v>
      </c>
      <c r="FR58" s="13">
        <f t="shared" si="43"/>
        <v>0</v>
      </c>
    </row>
    <row r="59" spans="1:174" s="15" customFormat="1">
      <c r="A59" s="18" t="s">
        <v>104</v>
      </c>
      <c r="B59" s="19">
        <f>+SUM(B60:B65)</f>
        <v>9021422749</v>
      </c>
      <c r="C59" s="19">
        <f>+SUM(C60:C65)</f>
        <v>7978145068</v>
      </c>
      <c r="D59" s="19">
        <f>+SUM(D60:D65)</f>
        <v>4381171570</v>
      </c>
      <c r="E59" s="19">
        <f>+SUM(E60:E65)</f>
        <v>3831103310</v>
      </c>
      <c r="F59" s="19">
        <f t="shared" ref="F59:BQ59" si="44">+SUM(F60:F65)</f>
        <v>5036776846</v>
      </c>
      <c r="G59" s="19">
        <f t="shared" si="44"/>
        <v>4588264658</v>
      </c>
      <c r="H59" s="19">
        <f t="shared" si="44"/>
        <v>2640718336</v>
      </c>
      <c r="I59" s="19"/>
      <c r="J59" s="19">
        <f t="shared" si="44"/>
        <v>2389454855</v>
      </c>
      <c r="K59" s="19">
        <f t="shared" si="44"/>
        <v>0</v>
      </c>
      <c r="L59" s="19">
        <f t="shared" si="44"/>
        <v>0</v>
      </c>
      <c r="M59" s="19">
        <f t="shared" si="44"/>
        <v>0</v>
      </c>
      <c r="N59" s="19">
        <f t="shared" si="44"/>
        <v>0</v>
      </c>
      <c r="O59" s="19">
        <f t="shared" si="44"/>
        <v>772987080</v>
      </c>
      <c r="P59" s="19">
        <f t="shared" si="44"/>
        <v>764333874</v>
      </c>
      <c r="Q59" s="19">
        <f t="shared" si="44"/>
        <v>286464099</v>
      </c>
      <c r="R59" s="19">
        <f t="shared" si="44"/>
        <v>286464099</v>
      </c>
      <c r="S59" s="19">
        <f t="shared" si="44"/>
        <v>0</v>
      </c>
      <c r="T59" s="19">
        <f t="shared" si="44"/>
        <v>0</v>
      </c>
      <c r="U59" s="19">
        <f t="shared" si="44"/>
        <v>0</v>
      </c>
      <c r="V59" s="19">
        <f t="shared" si="44"/>
        <v>0</v>
      </c>
      <c r="W59" s="19">
        <f t="shared" si="44"/>
        <v>0</v>
      </c>
      <c r="X59" s="19">
        <f t="shared" si="44"/>
        <v>0</v>
      </c>
      <c r="Y59" s="19">
        <f t="shared" si="44"/>
        <v>0</v>
      </c>
      <c r="Z59" s="19">
        <f t="shared" si="44"/>
        <v>0</v>
      </c>
      <c r="AA59" s="19">
        <f t="shared" si="44"/>
        <v>0</v>
      </c>
      <c r="AB59" s="19">
        <f t="shared" si="44"/>
        <v>0</v>
      </c>
      <c r="AC59" s="19">
        <f t="shared" si="44"/>
        <v>0</v>
      </c>
      <c r="AD59" s="19">
        <f t="shared" si="44"/>
        <v>0</v>
      </c>
      <c r="AE59" s="19">
        <f t="shared" si="44"/>
        <v>0</v>
      </c>
      <c r="AF59" s="19">
        <f t="shared" si="44"/>
        <v>0</v>
      </c>
      <c r="AG59" s="19">
        <f t="shared" si="44"/>
        <v>0</v>
      </c>
      <c r="AH59" s="19">
        <f t="shared" si="44"/>
        <v>0</v>
      </c>
      <c r="AI59" s="19">
        <f t="shared" si="44"/>
        <v>0</v>
      </c>
      <c r="AJ59" s="19">
        <f t="shared" si="44"/>
        <v>0</v>
      </c>
      <c r="AK59" s="19">
        <f t="shared" si="44"/>
        <v>0</v>
      </c>
      <c r="AL59" s="19">
        <f t="shared" si="44"/>
        <v>0</v>
      </c>
      <c r="AM59" s="19">
        <f t="shared" si="44"/>
        <v>0</v>
      </c>
      <c r="AN59" s="19">
        <f t="shared" si="44"/>
        <v>0</v>
      </c>
      <c r="AO59" s="19">
        <f t="shared" si="44"/>
        <v>0</v>
      </c>
      <c r="AP59" s="19">
        <f t="shared" si="44"/>
        <v>0</v>
      </c>
      <c r="AQ59" s="19">
        <f t="shared" si="44"/>
        <v>0</v>
      </c>
      <c r="AR59" s="19">
        <f t="shared" si="44"/>
        <v>0</v>
      </c>
      <c r="AS59" s="19">
        <f t="shared" si="44"/>
        <v>0</v>
      </c>
      <c r="AT59" s="19">
        <f t="shared" si="44"/>
        <v>0</v>
      </c>
      <c r="AU59" s="19">
        <f t="shared" si="44"/>
        <v>0</v>
      </c>
      <c r="AV59" s="19">
        <f t="shared" si="44"/>
        <v>0</v>
      </c>
      <c r="AW59" s="19">
        <f t="shared" si="44"/>
        <v>0</v>
      </c>
      <c r="AX59" s="19">
        <f t="shared" si="44"/>
        <v>0</v>
      </c>
      <c r="AY59" s="19">
        <f t="shared" si="44"/>
        <v>0</v>
      </c>
      <c r="AZ59" s="19">
        <f t="shared" si="44"/>
        <v>0</v>
      </c>
      <c r="BA59" s="19">
        <f t="shared" si="44"/>
        <v>0</v>
      </c>
      <c r="BB59" s="19">
        <f t="shared" si="44"/>
        <v>0</v>
      </c>
      <c r="BC59" s="19">
        <f t="shared" si="44"/>
        <v>0</v>
      </c>
      <c r="BD59" s="19">
        <f t="shared" si="44"/>
        <v>0</v>
      </c>
      <c r="BE59" s="19">
        <f t="shared" si="44"/>
        <v>0</v>
      </c>
      <c r="BF59" s="19">
        <f t="shared" si="44"/>
        <v>0</v>
      </c>
      <c r="BG59" s="19">
        <f t="shared" si="44"/>
        <v>14460640</v>
      </c>
      <c r="BH59" s="19">
        <f t="shared" si="44"/>
        <v>14460640</v>
      </c>
      <c r="BI59" s="19">
        <f t="shared" si="44"/>
        <v>0</v>
      </c>
      <c r="BJ59" s="19">
        <f t="shared" si="44"/>
        <v>0</v>
      </c>
      <c r="BK59" s="19">
        <f t="shared" si="44"/>
        <v>0</v>
      </c>
      <c r="BL59" s="19">
        <f t="shared" si="44"/>
        <v>0</v>
      </c>
      <c r="BM59" s="19">
        <f t="shared" si="44"/>
        <v>0</v>
      </c>
      <c r="BN59" s="19">
        <f t="shared" si="44"/>
        <v>0</v>
      </c>
      <c r="BO59" s="19">
        <f t="shared" si="44"/>
        <v>0</v>
      </c>
      <c r="BP59" s="19">
        <f t="shared" si="44"/>
        <v>0</v>
      </c>
      <c r="BQ59" s="19">
        <f t="shared" si="44"/>
        <v>0</v>
      </c>
      <c r="BR59" s="19">
        <f t="shared" ref="BR59:EC59" si="45">+SUM(BR60:BR65)</f>
        <v>0</v>
      </c>
      <c r="BS59" s="19">
        <f t="shared" si="45"/>
        <v>1284538598</v>
      </c>
      <c r="BT59" s="19">
        <f t="shared" si="45"/>
        <v>1154087178</v>
      </c>
      <c r="BU59" s="19">
        <f t="shared" si="45"/>
        <v>658840709</v>
      </c>
      <c r="BV59" s="19">
        <f t="shared" si="45"/>
        <v>360035930</v>
      </c>
      <c r="BW59" s="19">
        <f t="shared" si="45"/>
        <v>0</v>
      </c>
      <c r="BX59" s="19">
        <f t="shared" si="45"/>
        <v>0</v>
      </c>
      <c r="BY59" s="19">
        <f t="shared" si="45"/>
        <v>0</v>
      </c>
      <c r="BZ59" s="19">
        <f t="shared" si="45"/>
        <v>0</v>
      </c>
      <c r="CA59" s="19">
        <f t="shared" si="45"/>
        <v>0</v>
      </c>
      <c r="CB59" s="19">
        <f t="shared" si="45"/>
        <v>0</v>
      </c>
      <c r="CC59" s="19">
        <f t="shared" si="45"/>
        <v>0</v>
      </c>
      <c r="CD59" s="19">
        <f t="shared" si="45"/>
        <v>0</v>
      </c>
      <c r="CE59" s="19">
        <f t="shared" si="45"/>
        <v>0</v>
      </c>
      <c r="CF59" s="19">
        <f t="shared" si="45"/>
        <v>0</v>
      </c>
      <c r="CG59" s="19">
        <f t="shared" si="45"/>
        <v>0</v>
      </c>
      <c r="CH59" s="19">
        <f t="shared" si="45"/>
        <v>0</v>
      </c>
      <c r="CI59" s="19">
        <f t="shared" si="45"/>
        <v>1258359250</v>
      </c>
      <c r="CJ59" s="19">
        <f t="shared" si="45"/>
        <v>1108976539</v>
      </c>
      <c r="CK59" s="19">
        <f t="shared" si="45"/>
        <v>552940508</v>
      </c>
      <c r="CL59" s="19">
        <f t="shared" si="45"/>
        <v>552940508</v>
      </c>
      <c r="CM59" s="19">
        <f t="shared" si="45"/>
        <v>114826000</v>
      </c>
      <c r="CN59" s="19">
        <f t="shared" si="45"/>
        <v>79853400</v>
      </c>
      <c r="CO59" s="19">
        <f t="shared" si="45"/>
        <v>29880478</v>
      </c>
      <c r="CP59" s="19">
        <f t="shared" si="45"/>
        <v>29880478</v>
      </c>
      <c r="CQ59" s="19">
        <f t="shared" si="45"/>
        <v>3865606</v>
      </c>
      <c r="CR59" s="19">
        <f t="shared" si="45"/>
        <v>0</v>
      </c>
      <c r="CS59" s="19">
        <f t="shared" si="45"/>
        <v>0</v>
      </c>
      <c r="CT59" s="19">
        <f t="shared" si="45"/>
        <v>0</v>
      </c>
      <c r="CU59" s="19">
        <f t="shared" si="45"/>
        <v>90459484</v>
      </c>
      <c r="CV59" s="19">
        <f t="shared" si="45"/>
        <v>70178766</v>
      </c>
      <c r="CW59" s="19">
        <f t="shared" si="45"/>
        <v>29880478</v>
      </c>
      <c r="CX59" s="19">
        <f t="shared" si="45"/>
        <v>29880478</v>
      </c>
      <c r="CY59" s="19">
        <f t="shared" si="45"/>
        <v>14498359</v>
      </c>
      <c r="CZ59" s="19">
        <f t="shared" si="45"/>
        <v>14440596</v>
      </c>
      <c r="DA59" s="19">
        <f t="shared" si="45"/>
        <v>0</v>
      </c>
      <c r="DB59" s="19">
        <f t="shared" si="45"/>
        <v>0</v>
      </c>
      <c r="DC59" s="19">
        <f t="shared" si="45"/>
        <v>0</v>
      </c>
      <c r="DD59" s="19">
        <f t="shared" si="45"/>
        <v>0</v>
      </c>
      <c r="DE59" s="19">
        <f t="shared" si="45"/>
        <v>0</v>
      </c>
      <c r="DF59" s="19">
        <f t="shared" si="45"/>
        <v>0</v>
      </c>
      <c r="DG59" s="19">
        <f t="shared" si="45"/>
        <v>150000000</v>
      </c>
      <c r="DH59" s="19">
        <f t="shared" si="45"/>
        <v>149402390</v>
      </c>
      <c r="DI59" s="19">
        <f t="shared" si="45"/>
        <v>149402390</v>
      </c>
      <c r="DJ59" s="19">
        <f t="shared" si="45"/>
        <v>149402390</v>
      </c>
      <c r="DK59" s="19">
        <f t="shared" si="45"/>
        <v>0</v>
      </c>
      <c r="DL59" s="19">
        <f t="shared" si="45"/>
        <v>0</v>
      </c>
      <c r="DM59" s="19">
        <f t="shared" si="45"/>
        <v>0</v>
      </c>
      <c r="DN59" s="19">
        <f t="shared" si="45"/>
        <v>0</v>
      </c>
      <c r="DO59" s="19">
        <f t="shared" si="45"/>
        <v>0</v>
      </c>
      <c r="DP59" s="19">
        <f t="shared" si="45"/>
        <v>0</v>
      </c>
      <c r="DQ59" s="19">
        <f t="shared" si="45"/>
        <v>0</v>
      </c>
      <c r="DR59" s="19">
        <f t="shared" si="45"/>
        <v>0</v>
      </c>
      <c r="DS59" s="19">
        <f t="shared" si="45"/>
        <v>0</v>
      </c>
      <c r="DT59" s="19">
        <f t="shared" si="45"/>
        <v>0</v>
      </c>
      <c r="DU59" s="19">
        <f t="shared" si="45"/>
        <v>0</v>
      </c>
      <c r="DV59" s="19">
        <f t="shared" si="45"/>
        <v>0</v>
      </c>
      <c r="DW59" s="19">
        <f t="shared" si="45"/>
        <v>0</v>
      </c>
      <c r="DX59" s="19">
        <f t="shared" si="45"/>
        <v>0</v>
      </c>
      <c r="DY59" s="19">
        <f t="shared" si="45"/>
        <v>0</v>
      </c>
      <c r="DZ59" s="19">
        <f t="shared" si="45"/>
        <v>0</v>
      </c>
      <c r="EA59" s="19">
        <f t="shared" si="45"/>
        <v>0</v>
      </c>
      <c r="EB59" s="19">
        <f t="shared" si="45"/>
        <v>0</v>
      </c>
      <c r="EC59" s="19">
        <f t="shared" si="45"/>
        <v>0</v>
      </c>
      <c r="ED59" s="19">
        <f t="shared" ref="ED59:FR59" si="46">+SUM(ED60:ED65)</f>
        <v>0</v>
      </c>
      <c r="EE59" s="19">
        <f t="shared" si="46"/>
        <v>73147027</v>
      </c>
      <c r="EF59" s="19">
        <f t="shared" si="46"/>
        <v>34147027</v>
      </c>
      <c r="EG59" s="19">
        <f t="shared" si="46"/>
        <v>33044572</v>
      </c>
      <c r="EH59" s="19">
        <f t="shared" si="46"/>
        <v>33044572</v>
      </c>
      <c r="EI59" s="19">
        <f t="shared" si="46"/>
        <v>117503859</v>
      </c>
      <c r="EJ59" s="19">
        <f t="shared" si="46"/>
        <v>0</v>
      </c>
      <c r="EK59" s="19">
        <f t="shared" si="46"/>
        <v>0</v>
      </c>
      <c r="EL59" s="19">
        <f t="shared" si="46"/>
        <v>0</v>
      </c>
      <c r="EM59" s="19">
        <f t="shared" si="46"/>
        <v>0</v>
      </c>
      <c r="EN59" s="19">
        <f t="shared" si="46"/>
        <v>0</v>
      </c>
      <c r="EO59" s="19">
        <f t="shared" si="46"/>
        <v>0</v>
      </c>
      <c r="EP59" s="19">
        <f t="shared" si="46"/>
        <v>0</v>
      </c>
      <c r="EQ59" s="19">
        <f t="shared" si="46"/>
        <v>0</v>
      </c>
      <c r="ER59" s="19">
        <f t="shared" si="46"/>
        <v>0</v>
      </c>
      <c r="ES59" s="19">
        <f t="shared" si="46"/>
        <v>0</v>
      </c>
      <c r="ET59" s="19">
        <f t="shared" si="46"/>
        <v>0</v>
      </c>
      <c r="EU59" s="19">
        <f t="shared" si="46"/>
        <v>0</v>
      </c>
      <c r="EV59" s="19">
        <f t="shared" si="46"/>
        <v>0</v>
      </c>
      <c r="EW59" s="19">
        <f t="shared" si="46"/>
        <v>0</v>
      </c>
      <c r="EX59" s="19">
        <f t="shared" si="46"/>
        <v>0</v>
      </c>
      <c r="EY59" s="19">
        <f t="shared" si="46"/>
        <v>0</v>
      </c>
      <c r="EZ59" s="19">
        <f t="shared" si="46"/>
        <v>0</v>
      </c>
      <c r="FA59" s="19">
        <f t="shared" si="46"/>
        <v>0</v>
      </c>
      <c r="FB59" s="19">
        <f t="shared" si="46"/>
        <v>0</v>
      </c>
      <c r="FC59" s="19">
        <f t="shared" si="46"/>
        <v>0</v>
      </c>
      <c r="FD59" s="19">
        <f t="shared" si="46"/>
        <v>0</v>
      </c>
      <c r="FE59" s="19">
        <f t="shared" si="46"/>
        <v>0</v>
      </c>
      <c r="FF59" s="19">
        <f t="shared" si="46"/>
        <v>0</v>
      </c>
      <c r="FG59" s="19">
        <f t="shared" si="46"/>
        <v>0</v>
      </c>
      <c r="FH59" s="19">
        <f t="shared" si="46"/>
        <v>0</v>
      </c>
      <c r="FI59" s="19">
        <f t="shared" si="46"/>
        <v>0</v>
      </c>
      <c r="FJ59" s="19">
        <f t="shared" si="46"/>
        <v>0</v>
      </c>
      <c r="FK59" s="19">
        <f t="shared" si="46"/>
        <v>0</v>
      </c>
      <c r="FL59" s="19">
        <f t="shared" si="46"/>
        <v>0</v>
      </c>
      <c r="FM59" s="19">
        <f t="shared" si="46"/>
        <v>0</v>
      </c>
      <c r="FN59" s="19">
        <f t="shared" si="46"/>
        <v>0</v>
      </c>
      <c r="FO59" s="19">
        <f t="shared" si="46"/>
        <v>90000000</v>
      </c>
      <c r="FP59" s="19">
        <f t="shared" si="46"/>
        <v>0</v>
      </c>
      <c r="FQ59" s="19">
        <f t="shared" si="46"/>
        <v>0</v>
      </c>
      <c r="FR59" s="19">
        <f t="shared" si="46"/>
        <v>0</v>
      </c>
    </row>
    <row r="60" spans="1:174">
      <c r="A60" s="4" t="s">
        <v>105</v>
      </c>
      <c r="B60" s="3">
        <f>+F60+AI60+AM60+AQ60+AU60+AY60+BC60+BG60+BK60+BO60+EM60+EQ60+BW60+K60+O60+CA60+S60+W60+AA60+AE60+BS60+CE60+CI60+CM60+CQ60+CU60+CY60+DC60+DG60+DK60+DO60+DS60+DW60+EA60+EE60+EI60+EY60+EU60+FC60+FF60+FK60+FO60</f>
        <v>1696264100</v>
      </c>
      <c r="C60" s="3">
        <f>+G60+AJ60+AN60+AR60+AV60+AZ60+BD60+BH60+BL60+BP60+EN60+ER60+BX60+L60+P60+CB60+T60+X60+AB60+AF60+BT60+CF60+CJ60+CN60+CR60+CV60+CZ60+DD60+DH60+DL60+DP60+DT60+DX60+EB60+EF60+EJ60+EZ60+EV60+FD60+FG60+FL60+FP60</f>
        <v>1281606163</v>
      </c>
      <c r="D60" s="3">
        <f>+H60+AK60+AO60+AS60+AW60+BA60+BE60+BI60+BM60+BQ60+EO60+ES60+BY60+M60+Q60+CC60+U60+Y60+AC60+AG60+BU60+CG60+CK60+CO60+CS60+CW60+DA60+DE60+DI60+DM60+DQ60+DU60+DY60+EC60+EG60+EK60+FA60+EW60+FE60+FH60+FM60+FQ60</f>
        <v>1271475538</v>
      </c>
      <c r="E60" s="3">
        <f t="shared" ref="E60:E65" si="47">+J60+AL60+AP60+AT60+AX60+BB60+BF60+BJ60+BN60+BR60+EP60+ET60+BZ60+N60+R60+CD60+V60+Z60+AD60+AH60+BV60+CH60+CL60+CP60+CT60+CX60+DB60+DF60+DJ60+DN60+DR60+DV60+DZ60+ED60+EH60+EL60+FB60+EX60+FF60+FI60+FN60+FR60</f>
        <v>1232363452</v>
      </c>
      <c r="F60" s="3">
        <v>1631972600</v>
      </c>
      <c r="G60" s="3">
        <v>1219404634</v>
      </c>
      <c r="H60" s="3">
        <v>1218983391</v>
      </c>
      <c r="I60" s="3"/>
      <c r="J60" s="3">
        <v>1179871305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64291500</v>
      </c>
      <c r="BT60" s="3">
        <v>62201529</v>
      </c>
      <c r="BU60" s="3">
        <v>52492147</v>
      </c>
      <c r="BV60" s="3">
        <v>52492147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0</v>
      </c>
      <c r="ET60" s="3">
        <v>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3">
        <v>0</v>
      </c>
      <c r="FI60" s="3">
        <v>0</v>
      </c>
      <c r="FJ60" s="3">
        <v>0</v>
      </c>
      <c r="FK60" s="3">
        <v>0</v>
      </c>
      <c r="FL60" s="3">
        <v>0</v>
      </c>
      <c r="FM60" s="3">
        <v>0</v>
      </c>
      <c r="FN60" s="3">
        <v>0</v>
      </c>
      <c r="FO60" s="3">
        <v>0</v>
      </c>
      <c r="FP60" s="3">
        <v>0</v>
      </c>
      <c r="FQ60" s="3">
        <v>0</v>
      </c>
      <c r="FR60" s="3">
        <v>0</v>
      </c>
    </row>
    <row r="61" spans="1:174" hidden="1" outlineLevel="1">
      <c r="A61" s="4" t="s">
        <v>106</v>
      </c>
      <c r="B61" s="3">
        <f>+F61+AI61+AM61+AQ61+AU61+AY61+BC61+BG61+BK61+BO61+EM61+EQ61+BW61+K61+O61+CA61+S61+W61+AA61+AE61+BS61+CE61+CI61+CM61+CQ61+CU61+CY61+DC61+DG61+DK61+DO61+DS61+DW61+EA61+EE61+EI61+EY61+EU61+FC61+FF61+FK61+FO61</f>
        <v>90000000</v>
      </c>
      <c r="C61" s="3">
        <f>+G61+AJ61+AN61+AR61+AV61+AZ61+BD61+BH61+BL61+BP61+EN61+ER61+BX61+L61+P61+CB61+T61+X61+AB61+AF61+BT61+CF61+CJ61+CN61+CR61+CV61+CZ61+DD61+DH61+DL61+DP61+DT61+DX61+EB61+EF61+EJ61+EZ61+EV61+FD61+FG61+FL61+FP61</f>
        <v>42597027</v>
      </c>
      <c r="D61" s="3">
        <f>+H61+AK61+AO61+AS61+AW61+BA61+BE61+BI61+BM61+BQ61+EO61+ES61+BY61+M61+Q61+CC61+U61+Y61+AC61+AG61+BU61+CG61+CK61+CO61+CS61+CW61+DA61+DE61+DI61+DM61+DQ61+DU61+DY61+EC61+EG61+EK61+FA61+EW61+FE61+FH61+FM61+FQ61</f>
        <v>24797600</v>
      </c>
      <c r="E61" s="3">
        <f t="shared" si="47"/>
        <v>4987600</v>
      </c>
      <c r="F61" s="3">
        <v>45000000</v>
      </c>
      <c r="G61" s="3">
        <v>22546627</v>
      </c>
      <c r="H61" s="3">
        <v>19810000</v>
      </c>
      <c r="I61" s="3"/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5000000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40000000</v>
      </c>
      <c r="BT61" s="3">
        <v>20050400</v>
      </c>
      <c r="BU61" s="3">
        <v>4987600</v>
      </c>
      <c r="BV61" s="3">
        <v>4987600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0</v>
      </c>
      <c r="EB61" s="3">
        <v>0</v>
      </c>
      <c r="EC61" s="3">
        <v>0</v>
      </c>
      <c r="ED61" s="3">
        <v>0</v>
      </c>
      <c r="EE61" s="3">
        <v>0</v>
      </c>
      <c r="EF61" s="3">
        <v>0</v>
      </c>
      <c r="EG61" s="3">
        <v>0</v>
      </c>
      <c r="EH61" s="3">
        <v>0</v>
      </c>
      <c r="EI61" s="3">
        <v>0</v>
      </c>
      <c r="EJ61" s="3">
        <v>0</v>
      </c>
      <c r="EK61" s="3">
        <v>0</v>
      </c>
      <c r="EL61" s="3">
        <v>0</v>
      </c>
      <c r="EM61" s="3">
        <v>0</v>
      </c>
      <c r="EN61" s="3">
        <v>0</v>
      </c>
      <c r="EO61" s="3">
        <v>0</v>
      </c>
      <c r="EP61" s="3">
        <v>0</v>
      </c>
      <c r="EQ61" s="3">
        <v>0</v>
      </c>
      <c r="ER61" s="3">
        <v>0</v>
      </c>
      <c r="ES61" s="3">
        <v>0</v>
      </c>
      <c r="ET61" s="3">
        <v>0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0</v>
      </c>
      <c r="FA61" s="3">
        <v>0</v>
      </c>
      <c r="FB61" s="3">
        <v>0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3">
        <v>0</v>
      </c>
      <c r="FI61" s="3">
        <v>0</v>
      </c>
      <c r="FJ61" s="3">
        <v>0</v>
      </c>
      <c r="FK61" s="3">
        <v>0</v>
      </c>
      <c r="FL61" s="3">
        <v>0</v>
      </c>
      <c r="FM61" s="3">
        <v>0</v>
      </c>
      <c r="FN61" s="3">
        <v>0</v>
      </c>
      <c r="FO61" s="3">
        <v>0</v>
      </c>
      <c r="FP61" s="3">
        <v>0</v>
      </c>
      <c r="FQ61" s="3">
        <v>0</v>
      </c>
      <c r="FR61" s="3">
        <v>0</v>
      </c>
    </row>
    <row r="62" spans="1:174" hidden="1" outlineLevel="1">
      <c r="A62" s="4" t="s">
        <v>107</v>
      </c>
      <c r="B62" s="3">
        <f>+F62+AI62+AM62+AQ62+AU62+AY62+BC62+BG62+BK62+BO62+EM62+EQ62+BW62+K62+O62+CA62+S62+W62+AA62+AE62+BS62+CE62+CI62+CM62+CQ62+CU62+CY62+DC62+DG62+DK62+DO62+DS62+DW62+EA62+EE62+EI62+EY62+EU62+FC62+FF62+FK62+FO62</f>
        <v>685000000</v>
      </c>
      <c r="C62" s="3">
        <f>+G62+AJ62+AN62+AR62+AV62+AZ62+BD62+BH62+BL62+BP62+EN62+ER62+BX62+L62+P62+CB62+T62+X62+AB62+AF62+BT62+CF62+CJ62+CN62+CR62+CV62+CZ62+DD62+DH62+DL62+DP62+DT62+DX62+EB62+EF62+EJ62+EZ62+EV62+FD62+FG62+FL62+FP62</f>
        <v>382227623</v>
      </c>
      <c r="D62" s="3">
        <f>+H62+AK62+AO62+AS62+AW62+BA62+BE62+BI62+BM62+BQ62+EO62+ES62+BY62+M62+Q62+CC62+U62+Y62+AC62+AG62+BU62+CG62+CK62+CO62+CS62+CW62+DA62+DE62+DI62+DM62+DQ62+DU62+DY62+EC62+EG62+EK62+FA62+EW62+FE62+FH62+FM62+FQ62</f>
        <v>365819860</v>
      </c>
      <c r="E62" s="3">
        <f t="shared" si="47"/>
        <v>207078189</v>
      </c>
      <c r="F62" s="3">
        <v>170000000</v>
      </c>
      <c r="G62" s="3">
        <v>160540520</v>
      </c>
      <c r="H62" s="3">
        <v>158741671</v>
      </c>
      <c r="I62" s="3"/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100000000</v>
      </c>
      <c r="P62" s="3">
        <v>100000000</v>
      </c>
      <c r="Q62" s="3">
        <v>100000000</v>
      </c>
      <c r="R62" s="3">
        <v>100000000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132352973</v>
      </c>
      <c r="BT62" s="3">
        <v>47540076</v>
      </c>
      <c r="BU62" s="3">
        <v>34033617</v>
      </c>
      <c r="BV62" s="3">
        <v>34033617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109996141</v>
      </c>
      <c r="CJ62" s="3">
        <v>40000000</v>
      </c>
      <c r="CK62" s="3">
        <v>40000000</v>
      </c>
      <c r="CL62" s="3">
        <v>40000000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0</v>
      </c>
      <c r="EE62" s="3">
        <v>55147027</v>
      </c>
      <c r="EF62" s="3">
        <v>34147027</v>
      </c>
      <c r="EG62" s="3">
        <v>33044572</v>
      </c>
      <c r="EH62" s="3">
        <v>33044572</v>
      </c>
      <c r="EI62" s="3">
        <v>117503859</v>
      </c>
      <c r="EJ62" s="3">
        <v>0</v>
      </c>
      <c r="EK62" s="3">
        <v>0</v>
      </c>
      <c r="EL62" s="3">
        <v>0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</row>
    <row r="63" spans="1:174" hidden="1" outlineLevel="1">
      <c r="A63" s="4" t="s">
        <v>108</v>
      </c>
      <c r="B63" s="3">
        <f>+F63+AI63+AM63+AQ63+AU63+AY63+BC63+BG63+BK63+BO63+EM63+EQ63+BW63+K63+O63+CA63+S63+W63+AA63+AE63+BS63+CE63+CI63+CM63+CQ63+CU63+CY63+DC63+DG63+DK63+DO63+DS63+DW63+EA63+EE63+EI63+EY63+EU63+FC63+FF63+FK63+FO63</f>
        <v>6550158649</v>
      </c>
      <c r="C63" s="3">
        <f>+G63+AJ63+AN63+AR63+AV63+AZ63+BD63+BH63+BL63+BP63+EN63+ER63+BX63+L63+P63+CB63+T63+X63+AB63+AF63+BT63+CF63+CJ63+CN63+CR63+CV63+CZ63+DD63+DH63+DL63+DP63+DT63+DX63+EB63+EF63+EJ63+EZ63+EV63+FD63+FG63+FL63+FP63</f>
        <v>6271714255</v>
      </c>
      <c r="D63" s="3">
        <f>+H63+AK63+AO63+AS63+AW63+BA63+BE63+BI63+BM63+BQ63+EO63+ES63+BY63+M63+Q63+CC63+U63+Y63+AC63+AG63+BU63+CG63+CK63+CO63+CS63+CW63+DA63+DE63+DI63+DM63+DQ63+DU63+DY63+EC63+EG63+EK63+FA63+EW63+FE63+FH63+FM63+FQ63</f>
        <v>2719078572</v>
      </c>
      <c r="E63" s="3">
        <f t="shared" si="47"/>
        <v>2386674069</v>
      </c>
      <c r="F63" s="3">
        <v>3189804246</v>
      </c>
      <c r="G63" s="3">
        <v>3185772877</v>
      </c>
      <c r="H63" s="3">
        <v>1243183274</v>
      </c>
      <c r="I63" s="3"/>
      <c r="J63" s="3">
        <v>1209583550</v>
      </c>
      <c r="K63" s="3">
        <v>0</v>
      </c>
      <c r="L63" s="3">
        <v>0</v>
      </c>
      <c r="M63" s="3">
        <v>0</v>
      </c>
      <c r="N63" s="3">
        <v>0</v>
      </c>
      <c r="O63" s="3">
        <v>667987080</v>
      </c>
      <c r="P63" s="3">
        <v>664333874</v>
      </c>
      <c r="Q63" s="3">
        <f>186240572+223527</f>
        <v>186464099</v>
      </c>
      <c r="R63" s="3">
        <f>186240572+223527</f>
        <v>186464099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14460640</v>
      </c>
      <c r="BH63" s="3">
        <v>14460640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1047894125</v>
      </c>
      <c r="BT63" s="3">
        <f>973958445+50336728</f>
        <v>1024295173</v>
      </c>
      <c r="BU63" s="3">
        <f>542283085+25044260</f>
        <v>567327345</v>
      </c>
      <c r="BV63" s="3">
        <v>268522566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1148363109</v>
      </c>
      <c r="CJ63" s="3">
        <v>1068976539</v>
      </c>
      <c r="CK63" s="3">
        <v>512940508</v>
      </c>
      <c r="CL63" s="3">
        <v>512940508</v>
      </c>
      <c r="CM63" s="3">
        <v>114826000</v>
      </c>
      <c r="CN63" s="3">
        <v>79853400</v>
      </c>
      <c r="CO63" s="3">
        <v>29880478</v>
      </c>
      <c r="CP63" s="3">
        <v>29880478</v>
      </c>
      <c r="CQ63" s="3">
        <v>3865606</v>
      </c>
      <c r="CR63" s="3">
        <v>0</v>
      </c>
      <c r="CS63" s="3">
        <v>0</v>
      </c>
      <c r="CT63" s="3">
        <v>0</v>
      </c>
      <c r="CU63" s="3">
        <v>90459484</v>
      </c>
      <c r="CV63" s="3">
        <v>70178766</v>
      </c>
      <c r="CW63" s="3">
        <v>29880478</v>
      </c>
      <c r="CX63" s="3">
        <v>29880478</v>
      </c>
      <c r="CY63" s="3">
        <v>14498359</v>
      </c>
      <c r="CZ63" s="3">
        <v>14440596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150000000</v>
      </c>
      <c r="DH63" s="3">
        <v>149402390</v>
      </c>
      <c r="DI63" s="3">
        <v>149402390</v>
      </c>
      <c r="DJ63" s="3">
        <v>149402390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3">
        <v>0</v>
      </c>
      <c r="EE63" s="3">
        <v>18000000</v>
      </c>
      <c r="EF63" s="3">
        <v>0</v>
      </c>
      <c r="EG63" s="3">
        <v>0</v>
      </c>
      <c r="EH63" s="3">
        <v>0</v>
      </c>
      <c r="EI63" s="3">
        <v>0</v>
      </c>
      <c r="EJ63" s="3">
        <v>0</v>
      </c>
      <c r="EK63" s="3">
        <v>0</v>
      </c>
      <c r="EL63" s="3">
        <v>0</v>
      </c>
      <c r="EM63" s="3">
        <v>0</v>
      </c>
      <c r="EN63" s="3">
        <v>0</v>
      </c>
      <c r="EO63" s="3">
        <v>0</v>
      </c>
      <c r="EP63" s="3">
        <v>0</v>
      </c>
      <c r="EQ63" s="3">
        <v>0</v>
      </c>
      <c r="ER63" s="3">
        <v>0</v>
      </c>
      <c r="ES63" s="3">
        <v>0</v>
      </c>
      <c r="ET63" s="3">
        <v>0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0</v>
      </c>
      <c r="FI63" s="3">
        <v>0</v>
      </c>
      <c r="FJ63" s="3">
        <v>0</v>
      </c>
      <c r="FK63" s="3">
        <v>0</v>
      </c>
      <c r="FL63" s="3">
        <v>0</v>
      </c>
      <c r="FM63" s="3">
        <v>0</v>
      </c>
      <c r="FN63" s="3">
        <v>0</v>
      </c>
      <c r="FO63" s="3">
        <v>90000000</v>
      </c>
      <c r="FP63" s="3">
        <v>0</v>
      </c>
      <c r="FQ63" s="3">
        <v>0</v>
      </c>
      <c r="FR63" s="3">
        <v>0</v>
      </c>
    </row>
    <row r="64" spans="1:174" hidden="1" outlineLevel="1">
      <c r="A64" s="4" t="s">
        <v>109</v>
      </c>
      <c r="B64" s="3">
        <f>+F64+AI64+AM64+AQ64+AU64+AY64+BC64+BG64+BK64+BO64+EM64+EQ64+BW64+K64+O64+CA64+S64+W64+AA64+AE64+BS64+CE64+CI64+CM64+CQ64+CU64+CY64+DC64+DG64+DK64+DO64+DS64+DW64+EA64+EE64+EI64+EY64+EU64+FC64+FF64+FK64+FO64</f>
        <v>0</v>
      </c>
      <c r="C64" s="3">
        <f>+G64+AJ64+AN64+AR64+AV64+AZ64+BD64+BH64+BL64+BP64+EN64+ER64+BX64+L64+P64+CB64+T64+X64+AB64+AF64+BT64+CF64+CJ64+CN64+CR64+CV64+CZ64+DD64+DH64+DL64+DP64+DT64+DX64+EB64+EF64+EJ64+EZ64+EV64+FD64+FG64+FL64+FP64</f>
        <v>0</v>
      </c>
      <c r="D64" s="3">
        <f>+H64+AK64+AO64+AS64+AW64+BA64+BE64+BI64+BM64+BQ64+EO64+ES64+BY64+M64+Q64+CC64+U64+Y64+AC64+AG64+BU64+CG64+CK64+CO64+CS64+CW64+DA64+DE64+DI64+DM64+DQ64+DU64+DY64+EC64+EG64+EK64+FA64+EW64+FE64+FH64+FM64+FQ64</f>
        <v>0</v>
      </c>
      <c r="E64" s="3">
        <f t="shared" si="47"/>
        <v>0</v>
      </c>
      <c r="F64" s="3">
        <v>0</v>
      </c>
      <c r="G64" s="3">
        <v>0</v>
      </c>
      <c r="H64" s="3">
        <v>0</v>
      </c>
      <c r="I64" s="3"/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0</v>
      </c>
      <c r="EA64" s="3">
        <v>0</v>
      </c>
      <c r="EB64" s="3">
        <v>0</v>
      </c>
      <c r="EC64" s="3">
        <v>0</v>
      </c>
      <c r="ED64" s="3">
        <v>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0</v>
      </c>
      <c r="ET64" s="3">
        <v>0</v>
      </c>
      <c r="EU64" s="3">
        <v>0</v>
      </c>
      <c r="EV64" s="3">
        <v>0</v>
      </c>
      <c r="EW64" s="3">
        <v>0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0</v>
      </c>
      <c r="FI64" s="3">
        <v>0</v>
      </c>
      <c r="FJ64" s="3">
        <v>0</v>
      </c>
      <c r="FK64" s="3">
        <v>0</v>
      </c>
      <c r="FL64" s="3">
        <v>0</v>
      </c>
      <c r="FM64" s="3">
        <v>0</v>
      </c>
      <c r="FN64" s="3">
        <v>0</v>
      </c>
      <c r="FO64" s="3">
        <v>0</v>
      </c>
      <c r="FP64" s="3">
        <v>0</v>
      </c>
      <c r="FQ64" s="3">
        <v>0</v>
      </c>
      <c r="FR64" s="3">
        <v>0</v>
      </c>
    </row>
    <row r="65" spans="1:174" hidden="1" outlineLevel="1">
      <c r="A65" s="4" t="s">
        <v>110</v>
      </c>
      <c r="B65" s="3">
        <f>+F65+AI65+AM65+AQ65+AU65+AY65+BC65+BG65+BK65+BO65+EM65+EQ65+BW65+K65+O65+CA65+S65+W65+AA65+AE65+BS65+CE65+CI65+CM65+CQ65+CU65+CY65+DC65+DG65+DK65+DO65+DS65+DW65+EA65+EE65+EI65+EY65+EU65+FC65+FF65+FK65+FO65</f>
        <v>0</v>
      </c>
      <c r="C65" s="3">
        <f>+G65+AJ65+AN65+AR65+AV65+AZ65+BD65+BH65+BL65+BP65+EN65+ER65+BX65+L65+P65+CB65+T65+X65+AB65+AF65+BT65+CF65+CJ65+CN65+CR65+CV65+CZ65+DD65+DH65+DL65+DP65+DT65+DX65+EB65+EF65+EJ65+EZ65+EV65+FD65+FG65+FL65+FP65</f>
        <v>0</v>
      </c>
      <c r="D65" s="3">
        <f>+H65+AK65+AO65+AS65+AW65+BA65+BE65+BI65+BM65+BQ65+EO65+ES65+BY65+M65+Q65+CC65+U65+Y65+AC65+AG65+BU65+CG65+CK65+CO65+CS65+CW65+DA65+DE65+DI65+DM65+DQ65+DU65+DY65+EC65+EG65+EK65+FA65+EW65+FE65+FH65+FM65+FQ65</f>
        <v>0</v>
      </c>
      <c r="E65" s="3">
        <f t="shared" si="47"/>
        <v>0</v>
      </c>
      <c r="F65" s="3">
        <v>0</v>
      </c>
      <c r="G65" s="3">
        <v>0</v>
      </c>
      <c r="H65" s="3">
        <v>0</v>
      </c>
      <c r="I65" s="3"/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0</v>
      </c>
      <c r="EB65" s="3">
        <v>0</v>
      </c>
      <c r="EC65" s="3">
        <v>0</v>
      </c>
      <c r="ED65" s="3">
        <v>0</v>
      </c>
      <c r="EE65" s="3">
        <v>0</v>
      </c>
      <c r="EF65" s="3">
        <v>0</v>
      </c>
      <c r="EG65" s="3">
        <v>0</v>
      </c>
      <c r="EH65" s="3">
        <v>0</v>
      </c>
      <c r="EI65" s="3">
        <v>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0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3">
        <v>0</v>
      </c>
      <c r="FI65" s="3">
        <v>0</v>
      </c>
      <c r="FJ65" s="3">
        <v>0</v>
      </c>
      <c r="FK65" s="3">
        <v>0</v>
      </c>
      <c r="FL65" s="3">
        <v>0</v>
      </c>
      <c r="FM65" s="3">
        <v>0</v>
      </c>
      <c r="FN65" s="3">
        <v>0</v>
      </c>
      <c r="FO65" s="3">
        <v>0</v>
      </c>
      <c r="FP65" s="3">
        <v>0</v>
      </c>
      <c r="FQ65" s="3">
        <v>0</v>
      </c>
      <c r="FR65" s="3">
        <v>0</v>
      </c>
    </row>
    <row r="66" spans="1:174" s="15" customFormat="1" collapsed="1">
      <c r="A66" s="18" t="s">
        <v>111</v>
      </c>
      <c r="B66" s="19">
        <f>+SUM(B67:B70)</f>
        <v>1157183512</v>
      </c>
      <c r="C66" s="19">
        <f>+SUM(C67:C70)</f>
        <v>833514952</v>
      </c>
      <c r="D66" s="19">
        <f>+SUM(D67:D70)</f>
        <v>543885478</v>
      </c>
      <c r="E66" s="19">
        <f>+SUM(E67:E70)</f>
        <v>542154273</v>
      </c>
      <c r="F66" s="19">
        <f t="shared" ref="F66:BQ66" si="48">+SUM(F67:F70)</f>
        <v>274509612</v>
      </c>
      <c r="G66" s="19">
        <f t="shared" si="48"/>
        <v>231131335</v>
      </c>
      <c r="H66" s="19">
        <f t="shared" si="48"/>
        <v>120321899</v>
      </c>
      <c r="I66" s="19"/>
      <c r="J66" s="19">
        <f t="shared" si="48"/>
        <v>118590694</v>
      </c>
      <c r="K66" s="19">
        <f t="shared" si="48"/>
        <v>0</v>
      </c>
      <c r="L66" s="19">
        <f t="shared" si="48"/>
        <v>0</v>
      </c>
      <c r="M66" s="19">
        <f t="shared" si="48"/>
        <v>0</v>
      </c>
      <c r="N66" s="19">
        <f t="shared" si="48"/>
        <v>0</v>
      </c>
      <c r="O66" s="19">
        <f t="shared" si="48"/>
        <v>360000000</v>
      </c>
      <c r="P66" s="19">
        <f t="shared" si="48"/>
        <v>280000000</v>
      </c>
      <c r="Q66" s="19">
        <f t="shared" si="48"/>
        <v>179997420</v>
      </c>
      <c r="R66" s="19">
        <f t="shared" si="48"/>
        <v>179997420</v>
      </c>
      <c r="S66" s="19">
        <f t="shared" si="48"/>
        <v>48800000</v>
      </c>
      <c r="T66" s="19">
        <f t="shared" si="48"/>
        <v>48800000</v>
      </c>
      <c r="U66" s="19">
        <f t="shared" si="48"/>
        <v>33284509</v>
      </c>
      <c r="V66" s="19">
        <f t="shared" si="48"/>
        <v>33284509</v>
      </c>
      <c r="W66" s="19">
        <f t="shared" si="48"/>
        <v>0</v>
      </c>
      <c r="X66" s="19">
        <f t="shared" si="48"/>
        <v>0</v>
      </c>
      <c r="Y66" s="19">
        <f t="shared" si="48"/>
        <v>0</v>
      </c>
      <c r="Z66" s="19">
        <f t="shared" si="48"/>
        <v>0</v>
      </c>
      <c r="AA66" s="19">
        <f t="shared" si="48"/>
        <v>0</v>
      </c>
      <c r="AB66" s="19">
        <f t="shared" si="48"/>
        <v>0</v>
      </c>
      <c r="AC66" s="19">
        <f t="shared" si="48"/>
        <v>0</v>
      </c>
      <c r="AD66" s="19">
        <f t="shared" si="48"/>
        <v>0</v>
      </c>
      <c r="AE66" s="19">
        <f t="shared" si="48"/>
        <v>0</v>
      </c>
      <c r="AF66" s="19">
        <f t="shared" si="48"/>
        <v>0</v>
      </c>
      <c r="AG66" s="19">
        <f t="shared" si="48"/>
        <v>0</v>
      </c>
      <c r="AH66" s="19">
        <f t="shared" si="48"/>
        <v>0</v>
      </c>
      <c r="AI66" s="19">
        <f t="shared" si="48"/>
        <v>100000000</v>
      </c>
      <c r="AJ66" s="19">
        <f t="shared" si="48"/>
        <v>100000000</v>
      </c>
      <c r="AK66" s="19">
        <f t="shared" si="48"/>
        <v>100000000</v>
      </c>
      <c r="AL66" s="19">
        <f t="shared" si="48"/>
        <v>100000000</v>
      </c>
      <c r="AM66" s="19">
        <f t="shared" si="48"/>
        <v>120000000</v>
      </c>
      <c r="AN66" s="19">
        <f t="shared" si="48"/>
        <v>120000000</v>
      </c>
      <c r="AO66" s="19">
        <f t="shared" si="48"/>
        <v>107999999</v>
      </c>
      <c r="AP66" s="19">
        <f t="shared" si="48"/>
        <v>107999999</v>
      </c>
      <c r="AQ66" s="19">
        <f t="shared" si="48"/>
        <v>0</v>
      </c>
      <c r="AR66" s="19">
        <f t="shared" si="48"/>
        <v>0</v>
      </c>
      <c r="AS66" s="19">
        <f t="shared" si="48"/>
        <v>0</v>
      </c>
      <c r="AT66" s="19">
        <f t="shared" si="48"/>
        <v>0</v>
      </c>
      <c r="AU66" s="19">
        <f t="shared" si="48"/>
        <v>0</v>
      </c>
      <c r="AV66" s="19">
        <f t="shared" si="48"/>
        <v>0</v>
      </c>
      <c r="AW66" s="19">
        <f t="shared" si="48"/>
        <v>0</v>
      </c>
      <c r="AX66" s="19">
        <f t="shared" si="48"/>
        <v>0</v>
      </c>
      <c r="AY66" s="19">
        <f t="shared" si="48"/>
        <v>0</v>
      </c>
      <c r="AZ66" s="19">
        <f t="shared" si="48"/>
        <v>0</v>
      </c>
      <c r="BA66" s="19">
        <f t="shared" si="48"/>
        <v>0</v>
      </c>
      <c r="BB66" s="19">
        <f t="shared" si="48"/>
        <v>0</v>
      </c>
      <c r="BC66" s="19">
        <f t="shared" si="48"/>
        <v>0</v>
      </c>
      <c r="BD66" s="19">
        <f t="shared" si="48"/>
        <v>0</v>
      </c>
      <c r="BE66" s="19">
        <f t="shared" si="48"/>
        <v>0</v>
      </c>
      <c r="BF66" s="19">
        <f t="shared" si="48"/>
        <v>0</v>
      </c>
      <c r="BG66" s="19">
        <f t="shared" si="48"/>
        <v>0</v>
      </c>
      <c r="BH66" s="19">
        <f t="shared" si="48"/>
        <v>0</v>
      </c>
      <c r="BI66" s="19">
        <f t="shared" si="48"/>
        <v>0</v>
      </c>
      <c r="BJ66" s="19">
        <f t="shared" si="48"/>
        <v>0</v>
      </c>
      <c r="BK66" s="19">
        <f t="shared" si="48"/>
        <v>0</v>
      </c>
      <c r="BL66" s="19">
        <f t="shared" si="48"/>
        <v>0</v>
      </c>
      <c r="BM66" s="19">
        <f t="shared" si="48"/>
        <v>0</v>
      </c>
      <c r="BN66" s="19">
        <f t="shared" si="48"/>
        <v>0</v>
      </c>
      <c r="BO66" s="19">
        <f t="shared" si="48"/>
        <v>0</v>
      </c>
      <c r="BP66" s="19">
        <f t="shared" si="48"/>
        <v>0</v>
      </c>
      <c r="BQ66" s="19">
        <f t="shared" si="48"/>
        <v>0</v>
      </c>
      <c r="BR66" s="19">
        <f t="shared" ref="BR66:EC66" si="49">+SUM(BR67:BR70)</f>
        <v>0</v>
      </c>
      <c r="BS66" s="19">
        <f t="shared" si="49"/>
        <v>153873900</v>
      </c>
      <c r="BT66" s="19">
        <f t="shared" si="49"/>
        <v>53583617</v>
      </c>
      <c r="BU66" s="19">
        <f t="shared" si="49"/>
        <v>2281651</v>
      </c>
      <c r="BV66" s="19">
        <f t="shared" si="49"/>
        <v>2281651</v>
      </c>
      <c r="BW66" s="19">
        <f t="shared" si="49"/>
        <v>0</v>
      </c>
      <c r="BX66" s="19">
        <f t="shared" si="49"/>
        <v>0</v>
      </c>
      <c r="BY66" s="19">
        <f t="shared" si="49"/>
        <v>0</v>
      </c>
      <c r="BZ66" s="19">
        <f t="shared" si="49"/>
        <v>0</v>
      </c>
      <c r="CA66" s="19">
        <f t="shared" si="49"/>
        <v>0</v>
      </c>
      <c r="CB66" s="19">
        <f t="shared" si="49"/>
        <v>0</v>
      </c>
      <c r="CC66" s="19">
        <f t="shared" si="49"/>
        <v>0</v>
      </c>
      <c r="CD66" s="19">
        <f t="shared" si="49"/>
        <v>0</v>
      </c>
      <c r="CE66" s="19">
        <f t="shared" si="49"/>
        <v>0</v>
      </c>
      <c r="CF66" s="19">
        <f t="shared" si="49"/>
        <v>0</v>
      </c>
      <c r="CG66" s="19">
        <f t="shared" si="49"/>
        <v>0</v>
      </c>
      <c r="CH66" s="19">
        <f t="shared" si="49"/>
        <v>0</v>
      </c>
      <c r="CI66" s="19">
        <f t="shared" si="49"/>
        <v>100000000</v>
      </c>
      <c r="CJ66" s="19">
        <f t="shared" si="49"/>
        <v>0</v>
      </c>
      <c r="CK66" s="19">
        <f t="shared" si="49"/>
        <v>0</v>
      </c>
      <c r="CL66" s="19">
        <f t="shared" si="49"/>
        <v>0</v>
      </c>
      <c r="CM66" s="19">
        <f t="shared" si="49"/>
        <v>0</v>
      </c>
      <c r="CN66" s="19">
        <f t="shared" si="49"/>
        <v>0</v>
      </c>
      <c r="CO66" s="19">
        <f t="shared" si="49"/>
        <v>0</v>
      </c>
      <c r="CP66" s="19">
        <f t="shared" si="49"/>
        <v>0</v>
      </c>
      <c r="CQ66" s="19">
        <f t="shared" si="49"/>
        <v>0</v>
      </c>
      <c r="CR66" s="19">
        <f t="shared" si="49"/>
        <v>0</v>
      </c>
      <c r="CS66" s="19">
        <f t="shared" si="49"/>
        <v>0</v>
      </c>
      <c r="CT66" s="19">
        <f t="shared" si="49"/>
        <v>0</v>
      </c>
      <c r="CU66" s="19">
        <f t="shared" si="49"/>
        <v>0</v>
      </c>
      <c r="CV66" s="19">
        <f t="shared" si="49"/>
        <v>0</v>
      </c>
      <c r="CW66" s="19">
        <f t="shared" si="49"/>
        <v>0</v>
      </c>
      <c r="CX66" s="19">
        <f t="shared" si="49"/>
        <v>0</v>
      </c>
      <c r="CY66" s="19">
        <f t="shared" si="49"/>
        <v>0</v>
      </c>
      <c r="CZ66" s="19">
        <f t="shared" si="49"/>
        <v>0</v>
      </c>
      <c r="DA66" s="19">
        <f t="shared" si="49"/>
        <v>0</v>
      </c>
      <c r="DB66" s="19">
        <f t="shared" si="49"/>
        <v>0</v>
      </c>
      <c r="DC66" s="19">
        <f t="shared" si="49"/>
        <v>0</v>
      </c>
      <c r="DD66" s="19">
        <f t="shared" si="49"/>
        <v>0</v>
      </c>
      <c r="DE66" s="19">
        <f t="shared" si="49"/>
        <v>0</v>
      </c>
      <c r="DF66" s="19">
        <f t="shared" si="49"/>
        <v>0</v>
      </c>
      <c r="DG66" s="19">
        <f t="shared" si="49"/>
        <v>0</v>
      </c>
      <c r="DH66" s="19">
        <f t="shared" si="49"/>
        <v>0</v>
      </c>
      <c r="DI66" s="19">
        <f t="shared" si="49"/>
        <v>0</v>
      </c>
      <c r="DJ66" s="19">
        <f t="shared" si="49"/>
        <v>0</v>
      </c>
      <c r="DK66" s="19">
        <f t="shared" si="49"/>
        <v>0</v>
      </c>
      <c r="DL66" s="19">
        <f t="shared" si="49"/>
        <v>0</v>
      </c>
      <c r="DM66" s="19">
        <f t="shared" si="49"/>
        <v>0</v>
      </c>
      <c r="DN66" s="19">
        <f t="shared" si="49"/>
        <v>0</v>
      </c>
      <c r="DO66" s="19">
        <f t="shared" si="49"/>
        <v>0</v>
      </c>
      <c r="DP66" s="19">
        <f t="shared" si="49"/>
        <v>0</v>
      </c>
      <c r="DQ66" s="19">
        <f t="shared" si="49"/>
        <v>0</v>
      </c>
      <c r="DR66" s="19">
        <f t="shared" si="49"/>
        <v>0</v>
      </c>
      <c r="DS66" s="19">
        <f t="shared" si="49"/>
        <v>0</v>
      </c>
      <c r="DT66" s="19">
        <f t="shared" si="49"/>
        <v>0</v>
      </c>
      <c r="DU66" s="19">
        <f t="shared" si="49"/>
        <v>0</v>
      </c>
      <c r="DV66" s="19">
        <f t="shared" si="49"/>
        <v>0</v>
      </c>
      <c r="DW66" s="19">
        <f t="shared" si="49"/>
        <v>0</v>
      </c>
      <c r="DX66" s="19">
        <f t="shared" si="49"/>
        <v>0</v>
      </c>
      <c r="DY66" s="19">
        <f t="shared" si="49"/>
        <v>0</v>
      </c>
      <c r="DZ66" s="19">
        <f t="shared" si="49"/>
        <v>0</v>
      </c>
      <c r="EA66" s="19">
        <f t="shared" si="49"/>
        <v>0</v>
      </c>
      <c r="EB66" s="19">
        <f t="shared" si="49"/>
        <v>0</v>
      </c>
      <c r="EC66" s="19">
        <f t="shared" si="49"/>
        <v>0</v>
      </c>
      <c r="ED66" s="19">
        <f t="shared" ref="ED66:FR66" si="50">+SUM(ED67:ED70)</f>
        <v>0</v>
      </c>
      <c r="EE66" s="19">
        <f t="shared" si="50"/>
        <v>0</v>
      </c>
      <c r="EF66" s="19">
        <f t="shared" si="50"/>
        <v>0</v>
      </c>
      <c r="EG66" s="19">
        <f t="shared" si="50"/>
        <v>0</v>
      </c>
      <c r="EH66" s="19">
        <f t="shared" si="50"/>
        <v>0</v>
      </c>
      <c r="EI66" s="19">
        <f t="shared" si="50"/>
        <v>0</v>
      </c>
      <c r="EJ66" s="19">
        <f t="shared" si="50"/>
        <v>0</v>
      </c>
      <c r="EK66" s="19">
        <f t="shared" si="50"/>
        <v>0</v>
      </c>
      <c r="EL66" s="19">
        <f t="shared" si="50"/>
        <v>0</v>
      </c>
      <c r="EM66" s="19">
        <f t="shared" si="50"/>
        <v>0</v>
      </c>
      <c r="EN66" s="19">
        <f t="shared" si="50"/>
        <v>0</v>
      </c>
      <c r="EO66" s="19">
        <f t="shared" si="50"/>
        <v>0</v>
      </c>
      <c r="EP66" s="19">
        <f t="shared" si="50"/>
        <v>0</v>
      </c>
      <c r="EQ66" s="19">
        <f t="shared" si="50"/>
        <v>0</v>
      </c>
      <c r="ER66" s="19">
        <f t="shared" si="50"/>
        <v>0</v>
      </c>
      <c r="ES66" s="19">
        <f t="shared" si="50"/>
        <v>0</v>
      </c>
      <c r="ET66" s="19">
        <f t="shared" si="50"/>
        <v>0</v>
      </c>
      <c r="EU66" s="19">
        <f t="shared" si="50"/>
        <v>0</v>
      </c>
      <c r="EV66" s="19">
        <f t="shared" si="50"/>
        <v>0</v>
      </c>
      <c r="EW66" s="19">
        <f t="shared" si="50"/>
        <v>0</v>
      </c>
      <c r="EX66" s="19">
        <f t="shared" si="50"/>
        <v>0</v>
      </c>
      <c r="EY66" s="19">
        <f t="shared" si="50"/>
        <v>0</v>
      </c>
      <c r="EZ66" s="19">
        <f t="shared" si="50"/>
        <v>0</v>
      </c>
      <c r="FA66" s="19">
        <f t="shared" si="50"/>
        <v>0</v>
      </c>
      <c r="FB66" s="19">
        <f t="shared" si="50"/>
        <v>0</v>
      </c>
      <c r="FC66" s="19">
        <f t="shared" si="50"/>
        <v>0</v>
      </c>
      <c r="FD66" s="19">
        <f t="shared" si="50"/>
        <v>0</v>
      </c>
      <c r="FE66" s="19">
        <f t="shared" si="50"/>
        <v>0</v>
      </c>
      <c r="FF66" s="19">
        <f t="shared" si="50"/>
        <v>0</v>
      </c>
      <c r="FG66" s="19">
        <f t="shared" si="50"/>
        <v>0</v>
      </c>
      <c r="FH66" s="19">
        <f t="shared" si="50"/>
        <v>0</v>
      </c>
      <c r="FI66" s="19">
        <f t="shared" si="50"/>
        <v>0</v>
      </c>
      <c r="FJ66" s="19">
        <f t="shared" si="50"/>
        <v>0</v>
      </c>
      <c r="FK66" s="19">
        <f t="shared" si="50"/>
        <v>0</v>
      </c>
      <c r="FL66" s="19">
        <f t="shared" si="50"/>
        <v>0</v>
      </c>
      <c r="FM66" s="19">
        <f t="shared" si="50"/>
        <v>0</v>
      </c>
      <c r="FN66" s="19">
        <f t="shared" si="50"/>
        <v>0</v>
      </c>
      <c r="FO66" s="19">
        <f t="shared" si="50"/>
        <v>0</v>
      </c>
      <c r="FP66" s="19">
        <f t="shared" si="50"/>
        <v>0</v>
      </c>
      <c r="FQ66" s="19">
        <f t="shared" si="50"/>
        <v>0</v>
      </c>
      <c r="FR66" s="19">
        <f t="shared" si="50"/>
        <v>0</v>
      </c>
    </row>
    <row r="67" spans="1:174">
      <c r="A67" s="4" t="s">
        <v>112</v>
      </c>
      <c r="B67" s="3">
        <f>+F67+AI67+AM67+AQ67+AU67+AY67+BC67+BG67+BK67+BO67+EM67+EQ67+BW67+K67+O67+CA67+S67+W67+AA67+AE67+BS67+CE67+CI67+CM67+CQ67+CU67+CY67+DC67+DG67+DK67+DO67+DS67+DW67+EA67+EE67+EI67+EY67+EU67+FC67+FF67+FK67+FO67</f>
        <v>97949000</v>
      </c>
      <c r="C67" s="3">
        <f>+G67+AJ67+AN67+AR67+AV67+AZ67+BD67+BH67+BL67+BP67+EN67+ER67+BX67+L67+P67+CB67+T67+X67+AB67+AF67+BT67+CF67+CJ67+CN67+CR67+CV67+CZ67+DD67+DH67+DL67+DP67+DT67+DX67+EB67+EF67+EJ67+EZ67+EV67+FD67+FG67+FL67+FP67</f>
        <v>69793101</v>
      </c>
      <c r="D67" s="3">
        <f>+H67+AK67+AO67+AS67+AW67+BA67+BE67+BI67+BM67+BQ67+EO67+ES67+BY67+M67+Q67+CC67+U67+Y67+AC67+AG67+BU67+CG67+CK67+CO67+CS67+CW67+DA67+DE67+DI67+DM67+DQ67+DU67+DY67+EC67+EG67+EK67+FA67+EW67+FE67+FH67+FM67+FQ67</f>
        <v>68491135</v>
      </c>
      <c r="E67" s="3">
        <f>+J67+AL67+AP67+AT67+AX67+BB67+BF67+BJ67+BN67+BR67+EP67+ET67+BZ67+N67+R67+CD67+V67+Z67+AD67+AH67+BV67+CH67+CL67+CP67+CT67+CX67+DB67+DF67+DJ67+DN67+DR67+DV67+DZ67+ED67+EH67+EL67+FB67+EX67+FF67+FI67+FN67+FR67</f>
        <v>66759930</v>
      </c>
      <c r="F67" s="3">
        <v>94075100</v>
      </c>
      <c r="G67" s="3">
        <v>66209484</v>
      </c>
      <c r="H67" s="3">
        <v>66209484</v>
      </c>
      <c r="I67" s="3"/>
      <c r="J67" s="3">
        <v>64478279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3873900</v>
      </c>
      <c r="BT67" s="3">
        <v>3583617</v>
      </c>
      <c r="BU67" s="3">
        <v>2281651</v>
      </c>
      <c r="BV67" s="3">
        <v>2281651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0</v>
      </c>
      <c r="EB67" s="3">
        <v>0</v>
      </c>
      <c r="EC67" s="3">
        <v>0</v>
      </c>
      <c r="ED67" s="3">
        <v>0</v>
      </c>
      <c r="EE67" s="3">
        <v>0</v>
      </c>
      <c r="EF67" s="3">
        <v>0</v>
      </c>
      <c r="EG67" s="3">
        <v>0</v>
      </c>
      <c r="EH67" s="3">
        <v>0</v>
      </c>
      <c r="EI67" s="3">
        <v>0</v>
      </c>
      <c r="EJ67" s="3">
        <v>0</v>
      </c>
      <c r="EK67" s="3">
        <v>0</v>
      </c>
      <c r="EL67" s="3">
        <v>0</v>
      </c>
      <c r="EM67" s="3">
        <v>0</v>
      </c>
      <c r="EN67" s="3">
        <v>0</v>
      </c>
      <c r="EO67" s="3">
        <v>0</v>
      </c>
      <c r="EP67" s="3">
        <v>0</v>
      </c>
      <c r="EQ67" s="3">
        <v>0</v>
      </c>
      <c r="ER67" s="3">
        <v>0</v>
      </c>
      <c r="ES67" s="3">
        <v>0</v>
      </c>
      <c r="ET67" s="3">
        <v>0</v>
      </c>
      <c r="EU67" s="3">
        <v>0</v>
      </c>
      <c r="EV67" s="3">
        <v>0</v>
      </c>
      <c r="EW67" s="3">
        <v>0</v>
      </c>
      <c r="EX67" s="3">
        <v>0</v>
      </c>
      <c r="EY67" s="3">
        <v>0</v>
      </c>
      <c r="EZ67" s="3">
        <v>0</v>
      </c>
      <c r="FA67" s="3">
        <v>0</v>
      </c>
      <c r="FB67" s="3">
        <v>0</v>
      </c>
      <c r="FC67" s="3">
        <v>0</v>
      </c>
      <c r="FD67" s="3">
        <v>0</v>
      </c>
      <c r="FE67" s="3">
        <v>0</v>
      </c>
      <c r="FF67" s="3">
        <v>0</v>
      </c>
      <c r="FG67" s="3">
        <v>0</v>
      </c>
      <c r="FH67" s="3">
        <v>0</v>
      </c>
      <c r="FI67" s="3">
        <v>0</v>
      </c>
      <c r="FJ67" s="3">
        <v>0</v>
      </c>
      <c r="FK67" s="3">
        <v>0</v>
      </c>
      <c r="FL67" s="3">
        <v>0</v>
      </c>
      <c r="FM67" s="3">
        <v>0</v>
      </c>
      <c r="FN67" s="3">
        <v>0</v>
      </c>
      <c r="FO67" s="3">
        <v>0</v>
      </c>
      <c r="FP67" s="3">
        <v>0</v>
      </c>
      <c r="FQ67" s="3">
        <v>0</v>
      </c>
      <c r="FR67" s="3">
        <v>0</v>
      </c>
    </row>
    <row r="68" spans="1:174" hidden="1" outlineLevel="1">
      <c r="A68" s="4" t="s">
        <v>113</v>
      </c>
      <c r="B68" s="3">
        <f>+F68+AI68+AM68+AQ68+AU68+AY68+BC68+BG68+BK68+BO68+EM68+EQ68+BW68+K68+O68+CA68+S68+W68+AA68+AE68+BS68+CE68+CI68+CM68+CQ68+CU68+CY68+DC68+DG68+DK68+DO68+DS68+DW68+EA68+EE68+EI68+EY68+EU68+FC68+FF68+FK68+FO68</f>
        <v>325000000</v>
      </c>
      <c r="C68" s="3">
        <f>+G68+AJ68+AN68+AR68+AV68+AZ68+BD68+BH68+BL68+BP68+EN68+ER68+BX68+L68+P68+CB68+T68+X68+AB68+AF68+BT68+CF68+CJ68+CN68+CR68+CV68+CZ68+DD68+DH68+DL68+DP68+DT68+DX68+EB68+EF68+EJ68+EZ68+EV68+FD68+FG68+FL68+FP68</f>
        <v>239487339</v>
      </c>
      <c r="D68" s="3">
        <f>+H68+AK68+AO68+AS68+AW68+BA68+BE68+BI68+BM68+BQ68+EO68+ES68+BY68+M68+Q68+CC68+U68+Y68+AC68+AG68+BU68+CG68+CK68+CO68+CS68+CW68+DA68+DE68+DI68+DM68+DQ68+DU68+DY68+EC68+EG68+EK68+FA68+EW68+FE68+FH68+FM68+FQ68</f>
        <v>94112415</v>
      </c>
      <c r="E68" s="3">
        <f>+J68+AL68+AP68+AT68+AX68+BB68+BF68+BJ68+BN68+BR68+EP68+ET68+BZ68+N68+R68+CD68+V68+Z68+AD68+AH68+BV68+CH68+CL68+CP68+CT68+CX68+DB68+DF68+DJ68+DN68+DR68+DV68+DZ68+ED68+EH68+EL68+FB68+EX68+FF68+FI68+FN68+FR68</f>
        <v>94112415</v>
      </c>
      <c r="F68" s="3">
        <v>145000000</v>
      </c>
      <c r="G68" s="3">
        <v>129487339</v>
      </c>
      <c r="H68" s="3">
        <v>54112415</v>
      </c>
      <c r="I68" s="3"/>
      <c r="J68" s="3">
        <v>54112415</v>
      </c>
      <c r="K68" s="3">
        <v>0</v>
      </c>
      <c r="L68" s="3">
        <v>0</v>
      </c>
      <c r="M68" s="3">
        <v>0</v>
      </c>
      <c r="N68" s="3">
        <v>0</v>
      </c>
      <c r="O68" s="3">
        <v>80000000</v>
      </c>
      <c r="P68" s="3">
        <v>60000000</v>
      </c>
      <c r="Q68" s="3">
        <v>40000000</v>
      </c>
      <c r="R68" s="3">
        <v>40000000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100000000</v>
      </c>
      <c r="BT68" s="3">
        <v>50000000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3">
        <v>0</v>
      </c>
      <c r="EC68" s="3">
        <v>0</v>
      </c>
      <c r="ED68" s="3">
        <v>0</v>
      </c>
      <c r="EE68" s="3">
        <v>0</v>
      </c>
      <c r="EF68" s="3">
        <v>0</v>
      </c>
      <c r="EG68" s="3">
        <v>0</v>
      </c>
      <c r="EH68" s="3">
        <v>0</v>
      </c>
      <c r="EI68" s="3">
        <v>0</v>
      </c>
      <c r="EJ68" s="3">
        <v>0</v>
      </c>
      <c r="EK68" s="3">
        <v>0</v>
      </c>
      <c r="EL68" s="3">
        <v>0</v>
      </c>
      <c r="EM68" s="3">
        <v>0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0</v>
      </c>
      <c r="ET68" s="3">
        <v>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3">
        <v>0</v>
      </c>
      <c r="FB68" s="3">
        <v>0</v>
      </c>
      <c r="FC68" s="3">
        <v>0</v>
      </c>
      <c r="FD68" s="3">
        <v>0</v>
      </c>
      <c r="FE68" s="3">
        <v>0</v>
      </c>
      <c r="FF68" s="3">
        <v>0</v>
      </c>
      <c r="FG68" s="3">
        <v>0</v>
      </c>
      <c r="FH68" s="3">
        <v>0</v>
      </c>
      <c r="FI68" s="3">
        <v>0</v>
      </c>
      <c r="FJ68" s="3">
        <v>0</v>
      </c>
      <c r="FK68" s="3">
        <v>0</v>
      </c>
      <c r="FL68" s="3">
        <v>0</v>
      </c>
      <c r="FM68" s="3">
        <v>0</v>
      </c>
      <c r="FN68" s="3">
        <v>0</v>
      </c>
      <c r="FO68" s="3">
        <v>0</v>
      </c>
      <c r="FP68" s="3">
        <v>0</v>
      </c>
      <c r="FQ68" s="3">
        <v>0</v>
      </c>
      <c r="FR68" s="3">
        <v>0</v>
      </c>
    </row>
    <row r="69" spans="1:174" hidden="1" outlineLevel="1">
      <c r="A69" s="4" t="s">
        <v>114</v>
      </c>
      <c r="B69" s="3">
        <f>+F69+AI69+AM69+AQ69+AU69+AY69+BC69+BG69+BK69+BO69+EM69+EQ69+BW69+K69+O69+CA69+S69+W69+AA69+AE69+BS69+CE69+CI69+CM69+CQ69+CU69+CY69+DC69+DG69+DK69+DO69+DS69+DW69+EA69+EE69+EI69+EY69+EU69+FC69+FF69+FK69+FO69</f>
        <v>734234512</v>
      </c>
      <c r="C69" s="3">
        <f>+G69+AJ69+AN69+AR69+AV69+AZ69+BD69+BH69+BL69+BP69+EN69+ER69+BX69+L69+P69+CB69+T69+X69+AB69+AF69+BT69+CF69+CJ69+CN69+CR69+CV69+CZ69+DD69+DH69+DL69+DP69+DT69+DX69+EB69+EF69+EJ69+EZ69+EV69+FD69+FG69+FL69+FP69</f>
        <v>524234512</v>
      </c>
      <c r="D69" s="3">
        <f>+H69+AK69+AO69+AS69+AW69+BA69+BE69+BI69+BM69+BQ69+EO69+ES69+BY69+M69+Q69+CC69+U69+Y69+AC69+AG69+BU69+CG69+CK69+CO69+CS69+CW69+DA69+DE69+DI69+DM69+DQ69+DU69+DY69+EC69+EG69+EK69+FA69+EW69+FE69+FH69+FM69+FQ69</f>
        <v>381281928</v>
      </c>
      <c r="E69" s="3">
        <f>+J69+AL69+AP69+AT69+AX69+BB69+BF69+BJ69+BN69+BR69+EP69+ET69+BZ69+N69+R69+CD69+V69+Z69+AD69+AH69+BV69+CH69+CL69+CP69+CT69+CX69+DB69+DF69+DJ69+DN69+DR69+DV69+DZ69+ED69+EH69+EL69+FB69+EX69+FF69+FI69+FN69+FR69</f>
        <v>381281928</v>
      </c>
      <c r="F69" s="3">
        <v>35434512</v>
      </c>
      <c r="G69" s="3">
        <v>35434512</v>
      </c>
      <c r="H69" s="3">
        <v>0</v>
      </c>
      <c r="I69" s="3"/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280000000</v>
      </c>
      <c r="P69" s="3">
        <v>220000000</v>
      </c>
      <c r="Q69" s="3">
        <v>139997420</v>
      </c>
      <c r="R69" s="3">
        <v>139997420</v>
      </c>
      <c r="S69" s="3">
        <v>48800000</v>
      </c>
      <c r="T69" s="3">
        <v>48800000</v>
      </c>
      <c r="U69" s="3">
        <v>33284509</v>
      </c>
      <c r="V69" s="3">
        <v>33284509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100000000</v>
      </c>
      <c r="AJ69" s="3">
        <v>100000000</v>
      </c>
      <c r="AK69" s="3">
        <v>100000000</v>
      </c>
      <c r="AL69" s="3">
        <v>100000000</v>
      </c>
      <c r="AM69" s="3">
        <v>120000000</v>
      </c>
      <c r="AN69" s="3">
        <v>120000000</v>
      </c>
      <c r="AO69" s="3">
        <v>107999999</v>
      </c>
      <c r="AP69" s="3">
        <v>107999999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50000000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100000000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  <c r="EH69" s="3">
        <v>0</v>
      </c>
      <c r="EI69" s="3">
        <v>0</v>
      </c>
      <c r="EJ69" s="3">
        <v>0</v>
      </c>
      <c r="EK69" s="3">
        <v>0</v>
      </c>
      <c r="EL69" s="3">
        <v>0</v>
      </c>
      <c r="EM69" s="3">
        <v>0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0</v>
      </c>
      <c r="ET69" s="3">
        <v>0</v>
      </c>
      <c r="EU69" s="3">
        <v>0</v>
      </c>
      <c r="EV69" s="3">
        <v>0</v>
      </c>
      <c r="EW69" s="3">
        <v>0</v>
      </c>
      <c r="EX69" s="3">
        <v>0</v>
      </c>
      <c r="EY69" s="3">
        <v>0</v>
      </c>
      <c r="EZ69" s="3">
        <v>0</v>
      </c>
      <c r="FA69" s="3">
        <v>0</v>
      </c>
      <c r="FB69" s="3">
        <v>0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3">
        <v>0</v>
      </c>
      <c r="FI69" s="3">
        <v>0</v>
      </c>
      <c r="FJ69" s="3">
        <v>0</v>
      </c>
      <c r="FK69" s="3">
        <v>0</v>
      </c>
      <c r="FL69" s="3">
        <v>0</v>
      </c>
      <c r="FM69" s="3">
        <v>0</v>
      </c>
      <c r="FN69" s="3">
        <v>0</v>
      </c>
      <c r="FO69" s="3">
        <v>0</v>
      </c>
      <c r="FP69" s="3">
        <v>0</v>
      </c>
      <c r="FQ69" s="3">
        <v>0</v>
      </c>
      <c r="FR69" s="3">
        <v>0</v>
      </c>
    </row>
    <row r="70" spans="1:174" hidden="1" outlineLevel="1">
      <c r="A70" s="4" t="s">
        <v>115</v>
      </c>
      <c r="B70" s="3">
        <f>+F70+AI70+AM70+AQ70+AU70+AY70+BC70+BG70+BK70+BO70+EM70+EQ70+BW70+K70+O70+CA70+S70+W70+AA70+AE70+BS70+CE70+CI70+CM70+CQ70+CU70+CY70+DC70+DG70+DK70+DO70+DS70+DW70+EA70+EE70+EI70+EY70+EU70+FC70+FF70+FK70+FO70</f>
        <v>0</v>
      </c>
      <c r="C70" s="3">
        <f>+G70+AJ70+AN70+AR70+AV70+AZ70+BD70+BH70+BL70+BP70+EN70+ER70+BX70+L70+P70+CB70+T70+X70+AB70+AF70+BT70+CF70+CJ70+CN70+CR70+CV70+CZ70+DD70+DH70+DL70+DP70+DT70+DX70+EB70+EF70+EJ70+EZ70+EV70+FD70+FG70+FL70+FP70</f>
        <v>0</v>
      </c>
      <c r="D70" s="3">
        <f>+H70+AK70+AO70+AS70+AW70+BA70+BE70+BI70+BM70+BQ70+EO70+ES70+BY70+M70+Q70+CC70+U70+Y70+AC70+AG70+BU70+CG70+CK70+CO70+CS70+CW70+DA70+DE70+DI70+DM70+DQ70+DU70+DY70+EC70+EG70+EK70+FA70+EW70+FE70+FH70+FM70+FQ70</f>
        <v>0</v>
      </c>
      <c r="E70" s="3">
        <f>+J70+AL70+AP70+AT70+AX70+BB70+BF70+BJ70+BN70+BR70+EP70+ET70+BZ70+N70+R70+CD70+V70+Z70+AD70+AH70+BV70+CH70+CL70+CP70+CT70+CX70+DB70+DF70+DJ70+DN70+DR70+DV70+DZ70+ED70+EH70+EL70+FB70+EX70+FF70+FI70+FN70+FR70</f>
        <v>0</v>
      </c>
      <c r="F70" s="3">
        <v>0</v>
      </c>
      <c r="G70" s="3">
        <v>0</v>
      </c>
      <c r="H70" s="3">
        <v>0</v>
      </c>
      <c r="I70" s="3"/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0</v>
      </c>
      <c r="EE70" s="3">
        <v>0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0</v>
      </c>
      <c r="EL70" s="3">
        <v>0</v>
      </c>
      <c r="EM70" s="3">
        <v>0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0</v>
      </c>
      <c r="ET70" s="3">
        <v>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3">
        <v>0</v>
      </c>
      <c r="FI70" s="3">
        <v>0</v>
      </c>
      <c r="FJ70" s="3">
        <v>0</v>
      </c>
      <c r="FK70" s="3">
        <v>0</v>
      </c>
      <c r="FL70" s="3">
        <v>0</v>
      </c>
      <c r="FM70" s="3">
        <v>0</v>
      </c>
      <c r="FN70" s="3">
        <v>0</v>
      </c>
      <c r="FO70" s="3">
        <v>0</v>
      </c>
      <c r="FP70" s="3">
        <v>0</v>
      </c>
      <c r="FQ70" s="3">
        <v>0</v>
      </c>
      <c r="FR70" s="3">
        <v>0</v>
      </c>
    </row>
    <row r="71" spans="1:174" s="9" customFormat="1" collapsed="1">
      <c r="A71" s="2" t="s">
        <v>116</v>
      </c>
      <c r="B71" s="11">
        <f>+B72</f>
        <v>6807031364</v>
      </c>
      <c r="C71" s="11">
        <f>+C72</f>
        <v>4050497509</v>
      </c>
      <c r="D71" s="11">
        <f>+D72</f>
        <v>2454509495</v>
      </c>
      <c r="E71" s="11">
        <f>+E72</f>
        <v>2418344904</v>
      </c>
      <c r="F71" s="11">
        <f t="shared" ref="F71:BQ71" si="51">+F72</f>
        <v>1164197188</v>
      </c>
      <c r="G71" s="11">
        <f t="shared" si="51"/>
        <v>906549049</v>
      </c>
      <c r="H71" s="11">
        <f t="shared" si="51"/>
        <v>800352061</v>
      </c>
      <c r="I71" s="11"/>
      <c r="J71" s="11">
        <f t="shared" si="51"/>
        <v>771121982</v>
      </c>
      <c r="K71" s="11">
        <f t="shared" si="51"/>
        <v>526256640</v>
      </c>
      <c r="L71" s="11">
        <f t="shared" si="51"/>
        <v>0</v>
      </c>
      <c r="M71" s="11">
        <f t="shared" si="51"/>
        <v>0</v>
      </c>
      <c r="N71" s="11">
        <f t="shared" si="51"/>
        <v>0</v>
      </c>
      <c r="O71" s="11">
        <f t="shared" si="51"/>
        <v>261903348</v>
      </c>
      <c r="P71" s="11">
        <f t="shared" si="51"/>
        <v>261903348</v>
      </c>
      <c r="Q71" s="11">
        <f t="shared" si="51"/>
        <v>0</v>
      </c>
      <c r="R71" s="11">
        <f t="shared" si="51"/>
        <v>0</v>
      </c>
      <c r="S71" s="11">
        <f t="shared" si="51"/>
        <v>0</v>
      </c>
      <c r="T71" s="11">
        <f t="shared" si="51"/>
        <v>0</v>
      </c>
      <c r="U71" s="11">
        <f t="shared" si="51"/>
        <v>0</v>
      </c>
      <c r="V71" s="11">
        <f t="shared" si="51"/>
        <v>0</v>
      </c>
      <c r="W71" s="11">
        <f t="shared" si="51"/>
        <v>0</v>
      </c>
      <c r="X71" s="11">
        <f t="shared" si="51"/>
        <v>0</v>
      </c>
      <c r="Y71" s="11">
        <f t="shared" si="51"/>
        <v>0</v>
      </c>
      <c r="Z71" s="11">
        <f t="shared" si="51"/>
        <v>0</v>
      </c>
      <c r="AA71" s="11">
        <f t="shared" si="51"/>
        <v>0</v>
      </c>
      <c r="AB71" s="11">
        <f t="shared" si="51"/>
        <v>0</v>
      </c>
      <c r="AC71" s="11">
        <f t="shared" si="51"/>
        <v>0</v>
      </c>
      <c r="AD71" s="11">
        <f t="shared" si="51"/>
        <v>0</v>
      </c>
      <c r="AE71" s="11">
        <f t="shared" si="51"/>
        <v>112600000</v>
      </c>
      <c r="AF71" s="11">
        <f t="shared" si="51"/>
        <v>112600000</v>
      </c>
      <c r="AG71" s="11">
        <f t="shared" si="51"/>
        <v>0</v>
      </c>
      <c r="AH71" s="11">
        <f t="shared" si="51"/>
        <v>0</v>
      </c>
      <c r="AI71" s="11">
        <f t="shared" si="51"/>
        <v>3095404335</v>
      </c>
      <c r="AJ71" s="11">
        <f t="shared" si="51"/>
        <v>1925240002</v>
      </c>
      <c r="AK71" s="11">
        <f t="shared" si="51"/>
        <v>905381815</v>
      </c>
      <c r="AL71" s="11">
        <f t="shared" si="51"/>
        <v>905381815</v>
      </c>
      <c r="AM71" s="11">
        <f t="shared" si="51"/>
        <v>87383000</v>
      </c>
      <c r="AN71" s="11">
        <f t="shared" si="51"/>
        <v>87383000</v>
      </c>
      <c r="AO71" s="11">
        <f t="shared" si="51"/>
        <v>184512</v>
      </c>
      <c r="AP71" s="11">
        <f t="shared" si="51"/>
        <v>0</v>
      </c>
      <c r="AQ71" s="11">
        <f t="shared" si="51"/>
        <v>0</v>
      </c>
      <c r="AR71" s="11">
        <f t="shared" si="51"/>
        <v>0</v>
      </c>
      <c r="AS71" s="11">
        <f t="shared" si="51"/>
        <v>0</v>
      </c>
      <c r="AT71" s="11">
        <f t="shared" si="51"/>
        <v>0</v>
      </c>
      <c r="AU71" s="11">
        <f t="shared" si="51"/>
        <v>0</v>
      </c>
      <c r="AV71" s="11">
        <f t="shared" si="51"/>
        <v>0</v>
      </c>
      <c r="AW71" s="11">
        <f t="shared" si="51"/>
        <v>0</v>
      </c>
      <c r="AX71" s="11">
        <f t="shared" si="51"/>
        <v>0</v>
      </c>
      <c r="AY71" s="11">
        <f t="shared" si="51"/>
        <v>0</v>
      </c>
      <c r="AZ71" s="11">
        <f t="shared" si="51"/>
        <v>0</v>
      </c>
      <c r="BA71" s="11">
        <f t="shared" si="51"/>
        <v>0</v>
      </c>
      <c r="BB71" s="11">
        <f t="shared" si="51"/>
        <v>0</v>
      </c>
      <c r="BC71" s="11">
        <f t="shared" si="51"/>
        <v>0</v>
      </c>
      <c r="BD71" s="11">
        <f t="shared" si="51"/>
        <v>0</v>
      </c>
      <c r="BE71" s="11">
        <f t="shared" si="51"/>
        <v>0</v>
      </c>
      <c r="BF71" s="11">
        <f t="shared" si="51"/>
        <v>0</v>
      </c>
      <c r="BG71" s="11">
        <f t="shared" si="51"/>
        <v>0</v>
      </c>
      <c r="BH71" s="11">
        <f t="shared" si="51"/>
        <v>0</v>
      </c>
      <c r="BI71" s="11">
        <f t="shared" si="51"/>
        <v>0</v>
      </c>
      <c r="BJ71" s="11">
        <f t="shared" si="51"/>
        <v>0</v>
      </c>
      <c r="BK71" s="11">
        <f t="shared" si="51"/>
        <v>0</v>
      </c>
      <c r="BL71" s="11">
        <f t="shared" si="51"/>
        <v>0</v>
      </c>
      <c r="BM71" s="11">
        <f t="shared" si="51"/>
        <v>0</v>
      </c>
      <c r="BN71" s="11">
        <f t="shared" si="51"/>
        <v>0</v>
      </c>
      <c r="BO71" s="11">
        <f t="shared" si="51"/>
        <v>0</v>
      </c>
      <c r="BP71" s="11">
        <f t="shared" si="51"/>
        <v>0</v>
      </c>
      <c r="BQ71" s="11">
        <f t="shared" si="51"/>
        <v>0</v>
      </c>
      <c r="BR71" s="11">
        <f t="shared" ref="BR71:EC71" si="52">+BR72</f>
        <v>0</v>
      </c>
      <c r="BS71" s="11">
        <f t="shared" si="52"/>
        <v>190102649</v>
      </c>
      <c r="BT71" s="11">
        <f t="shared" si="52"/>
        <v>29068911</v>
      </c>
      <c r="BU71" s="11">
        <f t="shared" si="52"/>
        <v>20837908</v>
      </c>
      <c r="BV71" s="11">
        <f t="shared" si="52"/>
        <v>20837908</v>
      </c>
      <c r="BW71" s="11">
        <f t="shared" si="52"/>
        <v>0</v>
      </c>
      <c r="BX71" s="11">
        <f t="shared" si="52"/>
        <v>0</v>
      </c>
      <c r="BY71" s="11">
        <f t="shared" si="52"/>
        <v>0</v>
      </c>
      <c r="BZ71" s="11">
        <f t="shared" si="52"/>
        <v>0</v>
      </c>
      <c r="CA71" s="11">
        <f t="shared" si="52"/>
        <v>0</v>
      </c>
      <c r="CB71" s="11">
        <f t="shared" si="52"/>
        <v>0</v>
      </c>
      <c r="CC71" s="11">
        <f t="shared" si="52"/>
        <v>0</v>
      </c>
      <c r="CD71" s="11">
        <f t="shared" si="52"/>
        <v>0</v>
      </c>
      <c r="CE71" s="11">
        <f t="shared" si="52"/>
        <v>0</v>
      </c>
      <c r="CF71" s="11">
        <f t="shared" si="52"/>
        <v>0</v>
      </c>
      <c r="CG71" s="11">
        <f t="shared" si="52"/>
        <v>0</v>
      </c>
      <c r="CH71" s="11">
        <f t="shared" si="52"/>
        <v>0</v>
      </c>
      <c r="CI71" s="11">
        <f t="shared" si="52"/>
        <v>47244032</v>
      </c>
      <c r="CJ71" s="11">
        <f t="shared" si="52"/>
        <v>0</v>
      </c>
      <c r="CK71" s="11">
        <f t="shared" si="52"/>
        <v>0</v>
      </c>
      <c r="CL71" s="11">
        <f t="shared" si="52"/>
        <v>0</v>
      </c>
      <c r="CM71" s="11">
        <f t="shared" si="52"/>
        <v>0</v>
      </c>
      <c r="CN71" s="11">
        <f t="shared" si="52"/>
        <v>0</v>
      </c>
      <c r="CO71" s="11">
        <f t="shared" si="52"/>
        <v>0</v>
      </c>
      <c r="CP71" s="11">
        <f t="shared" si="52"/>
        <v>0</v>
      </c>
      <c r="CQ71" s="11">
        <f t="shared" si="52"/>
        <v>0</v>
      </c>
      <c r="CR71" s="11">
        <f t="shared" si="52"/>
        <v>0</v>
      </c>
      <c r="CS71" s="11">
        <f t="shared" si="52"/>
        <v>0</v>
      </c>
      <c r="CT71" s="11">
        <f t="shared" si="52"/>
        <v>0</v>
      </c>
      <c r="CU71" s="11">
        <f t="shared" si="52"/>
        <v>658074212</v>
      </c>
      <c r="CV71" s="11">
        <f t="shared" si="52"/>
        <v>655452402</v>
      </c>
      <c r="CW71" s="11">
        <f t="shared" si="52"/>
        <v>655452402</v>
      </c>
      <c r="CX71" s="11">
        <f t="shared" si="52"/>
        <v>655452402</v>
      </c>
      <c r="CY71" s="11">
        <f t="shared" si="52"/>
        <v>0</v>
      </c>
      <c r="CZ71" s="11">
        <f t="shared" si="52"/>
        <v>0</v>
      </c>
      <c r="DA71" s="11">
        <f t="shared" si="52"/>
        <v>0</v>
      </c>
      <c r="DB71" s="11">
        <f t="shared" si="52"/>
        <v>0</v>
      </c>
      <c r="DC71" s="11">
        <f t="shared" si="52"/>
        <v>0</v>
      </c>
      <c r="DD71" s="11">
        <f t="shared" si="52"/>
        <v>0</v>
      </c>
      <c r="DE71" s="11">
        <f t="shared" si="52"/>
        <v>0</v>
      </c>
      <c r="DF71" s="11">
        <f t="shared" si="52"/>
        <v>0</v>
      </c>
      <c r="DG71" s="11">
        <f t="shared" si="52"/>
        <v>305720020</v>
      </c>
      <c r="DH71" s="11">
        <f t="shared" si="52"/>
        <v>0</v>
      </c>
      <c r="DI71" s="11">
        <f t="shared" si="52"/>
        <v>0</v>
      </c>
      <c r="DJ71" s="11">
        <f t="shared" si="52"/>
        <v>0</v>
      </c>
      <c r="DK71" s="11">
        <f t="shared" si="52"/>
        <v>136706140</v>
      </c>
      <c r="DL71" s="11">
        <f t="shared" si="52"/>
        <v>49800797</v>
      </c>
      <c r="DM71" s="11">
        <f t="shared" si="52"/>
        <v>49800797</v>
      </c>
      <c r="DN71" s="11">
        <f t="shared" si="52"/>
        <v>49800797</v>
      </c>
      <c r="DO71" s="11">
        <f t="shared" si="52"/>
        <v>0</v>
      </c>
      <c r="DP71" s="11">
        <f t="shared" si="52"/>
        <v>0</v>
      </c>
      <c r="DQ71" s="11">
        <f t="shared" si="52"/>
        <v>0</v>
      </c>
      <c r="DR71" s="11">
        <f t="shared" si="52"/>
        <v>0</v>
      </c>
      <c r="DS71" s="11">
        <f t="shared" si="52"/>
        <v>0</v>
      </c>
      <c r="DT71" s="11">
        <f t="shared" si="52"/>
        <v>0</v>
      </c>
      <c r="DU71" s="11">
        <f t="shared" si="52"/>
        <v>0</v>
      </c>
      <c r="DV71" s="11">
        <f t="shared" si="52"/>
        <v>0</v>
      </c>
      <c r="DW71" s="11">
        <f t="shared" si="52"/>
        <v>0</v>
      </c>
      <c r="DX71" s="11">
        <f t="shared" si="52"/>
        <v>0</v>
      </c>
      <c r="DY71" s="11">
        <f t="shared" si="52"/>
        <v>0</v>
      </c>
      <c r="DZ71" s="11">
        <f t="shared" si="52"/>
        <v>0</v>
      </c>
      <c r="EA71" s="11">
        <f t="shared" si="52"/>
        <v>0</v>
      </c>
      <c r="EB71" s="11">
        <f t="shared" si="52"/>
        <v>0</v>
      </c>
      <c r="EC71" s="11">
        <f t="shared" si="52"/>
        <v>0</v>
      </c>
      <c r="ED71" s="11">
        <f t="shared" ref="ED71:FR71" si="53">+ED72</f>
        <v>0</v>
      </c>
      <c r="EE71" s="11">
        <f t="shared" si="53"/>
        <v>221439800</v>
      </c>
      <c r="EF71" s="11">
        <f t="shared" si="53"/>
        <v>22500000</v>
      </c>
      <c r="EG71" s="11">
        <f t="shared" si="53"/>
        <v>22500000</v>
      </c>
      <c r="EH71" s="11">
        <f t="shared" si="53"/>
        <v>15750000</v>
      </c>
      <c r="EI71" s="11">
        <f t="shared" si="53"/>
        <v>0</v>
      </c>
      <c r="EJ71" s="11">
        <f t="shared" si="53"/>
        <v>0</v>
      </c>
      <c r="EK71" s="11">
        <f t="shared" si="53"/>
        <v>0</v>
      </c>
      <c r="EL71" s="11">
        <f t="shared" si="53"/>
        <v>0</v>
      </c>
      <c r="EM71" s="11">
        <f t="shared" si="53"/>
        <v>0</v>
      </c>
      <c r="EN71" s="11">
        <f t="shared" si="53"/>
        <v>0</v>
      </c>
      <c r="EO71" s="11">
        <f t="shared" si="53"/>
        <v>0</v>
      </c>
      <c r="EP71" s="11">
        <f t="shared" si="53"/>
        <v>0</v>
      </c>
      <c r="EQ71" s="11">
        <f t="shared" si="53"/>
        <v>0</v>
      </c>
      <c r="ER71" s="11">
        <f t="shared" si="53"/>
        <v>0</v>
      </c>
      <c r="ES71" s="11">
        <f t="shared" si="53"/>
        <v>0</v>
      </c>
      <c r="ET71" s="11">
        <f t="shared" si="53"/>
        <v>0</v>
      </c>
      <c r="EU71" s="11">
        <f t="shared" si="53"/>
        <v>0</v>
      </c>
      <c r="EV71" s="11">
        <f t="shared" si="53"/>
        <v>0</v>
      </c>
      <c r="EW71" s="11">
        <f t="shared" si="53"/>
        <v>0</v>
      </c>
      <c r="EX71" s="11">
        <f t="shared" si="53"/>
        <v>0</v>
      </c>
      <c r="EY71" s="11">
        <f t="shared" si="53"/>
        <v>0</v>
      </c>
      <c r="EZ71" s="11">
        <f t="shared" si="53"/>
        <v>0</v>
      </c>
      <c r="FA71" s="11">
        <f t="shared" si="53"/>
        <v>0</v>
      </c>
      <c r="FB71" s="11">
        <f t="shared" si="53"/>
        <v>0</v>
      </c>
      <c r="FC71" s="11">
        <f t="shared" si="53"/>
        <v>0</v>
      </c>
      <c r="FD71" s="11">
        <f t="shared" si="53"/>
        <v>0</v>
      </c>
      <c r="FE71" s="11">
        <f t="shared" si="53"/>
        <v>0</v>
      </c>
      <c r="FF71" s="11">
        <f t="shared" si="53"/>
        <v>0</v>
      </c>
      <c r="FG71" s="11">
        <f t="shared" si="53"/>
        <v>0</v>
      </c>
      <c r="FH71" s="11">
        <f t="shared" si="53"/>
        <v>0</v>
      </c>
      <c r="FI71" s="11">
        <f t="shared" si="53"/>
        <v>0</v>
      </c>
      <c r="FJ71" s="11">
        <f t="shared" si="53"/>
        <v>0</v>
      </c>
      <c r="FK71" s="11">
        <f t="shared" si="53"/>
        <v>0</v>
      </c>
      <c r="FL71" s="11">
        <f t="shared" si="53"/>
        <v>0</v>
      </c>
      <c r="FM71" s="11">
        <f t="shared" si="53"/>
        <v>0</v>
      </c>
      <c r="FN71" s="11">
        <f t="shared" si="53"/>
        <v>0</v>
      </c>
      <c r="FO71" s="11">
        <f t="shared" si="53"/>
        <v>0</v>
      </c>
      <c r="FP71" s="11">
        <f t="shared" si="53"/>
        <v>0</v>
      </c>
      <c r="FQ71" s="11">
        <f t="shared" si="53"/>
        <v>0</v>
      </c>
      <c r="FR71" s="11">
        <f t="shared" si="53"/>
        <v>0</v>
      </c>
    </row>
    <row r="72" spans="1:174" s="10" customFormat="1">
      <c r="A72" s="12" t="s">
        <v>117</v>
      </c>
      <c r="B72" s="13">
        <f>+B73+B81</f>
        <v>6807031364</v>
      </c>
      <c r="C72" s="13">
        <f>+C73+C81</f>
        <v>4050497509</v>
      </c>
      <c r="D72" s="13">
        <f>+D73+D81</f>
        <v>2454509495</v>
      </c>
      <c r="E72" s="13">
        <f>+E73+E81</f>
        <v>2418344904</v>
      </c>
      <c r="F72" s="13">
        <f t="shared" ref="F72:BQ72" si="54">+F73+F81</f>
        <v>1164197188</v>
      </c>
      <c r="G72" s="13">
        <f t="shared" si="54"/>
        <v>906549049</v>
      </c>
      <c r="H72" s="13">
        <f t="shared" si="54"/>
        <v>800352061</v>
      </c>
      <c r="I72" s="13"/>
      <c r="J72" s="13">
        <f t="shared" si="54"/>
        <v>771121982</v>
      </c>
      <c r="K72" s="13">
        <f t="shared" si="54"/>
        <v>526256640</v>
      </c>
      <c r="L72" s="13">
        <f t="shared" si="54"/>
        <v>0</v>
      </c>
      <c r="M72" s="13">
        <f t="shared" si="54"/>
        <v>0</v>
      </c>
      <c r="N72" s="13">
        <f t="shared" si="54"/>
        <v>0</v>
      </c>
      <c r="O72" s="13">
        <f t="shared" si="54"/>
        <v>261903348</v>
      </c>
      <c r="P72" s="13">
        <f t="shared" si="54"/>
        <v>261903348</v>
      </c>
      <c r="Q72" s="13">
        <f t="shared" si="54"/>
        <v>0</v>
      </c>
      <c r="R72" s="13">
        <f t="shared" si="54"/>
        <v>0</v>
      </c>
      <c r="S72" s="13">
        <f t="shared" si="54"/>
        <v>0</v>
      </c>
      <c r="T72" s="13">
        <f t="shared" si="54"/>
        <v>0</v>
      </c>
      <c r="U72" s="13">
        <f t="shared" si="54"/>
        <v>0</v>
      </c>
      <c r="V72" s="13">
        <f t="shared" si="54"/>
        <v>0</v>
      </c>
      <c r="W72" s="13">
        <f t="shared" si="54"/>
        <v>0</v>
      </c>
      <c r="X72" s="13">
        <f t="shared" si="54"/>
        <v>0</v>
      </c>
      <c r="Y72" s="13">
        <f t="shared" si="54"/>
        <v>0</v>
      </c>
      <c r="Z72" s="13">
        <f t="shared" si="54"/>
        <v>0</v>
      </c>
      <c r="AA72" s="13">
        <f t="shared" si="54"/>
        <v>0</v>
      </c>
      <c r="AB72" s="13">
        <f t="shared" si="54"/>
        <v>0</v>
      </c>
      <c r="AC72" s="13">
        <f t="shared" si="54"/>
        <v>0</v>
      </c>
      <c r="AD72" s="13">
        <f t="shared" si="54"/>
        <v>0</v>
      </c>
      <c r="AE72" s="13">
        <f t="shared" si="54"/>
        <v>112600000</v>
      </c>
      <c r="AF72" s="13">
        <f t="shared" si="54"/>
        <v>112600000</v>
      </c>
      <c r="AG72" s="13">
        <f t="shared" si="54"/>
        <v>0</v>
      </c>
      <c r="AH72" s="13">
        <f t="shared" si="54"/>
        <v>0</v>
      </c>
      <c r="AI72" s="13">
        <f t="shared" si="54"/>
        <v>3095404335</v>
      </c>
      <c r="AJ72" s="13">
        <f t="shared" si="54"/>
        <v>1925240002</v>
      </c>
      <c r="AK72" s="13">
        <f t="shared" si="54"/>
        <v>905381815</v>
      </c>
      <c r="AL72" s="13">
        <f t="shared" si="54"/>
        <v>905381815</v>
      </c>
      <c r="AM72" s="13">
        <f t="shared" si="54"/>
        <v>87383000</v>
      </c>
      <c r="AN72" s="13">
        <f t="shared" si="54"/>
        <v>87383000</v>
      </c>
      <c r="AO72" s="13">
        <f t="shared" si="54"/>
        <v>184512</v>
      </c>
      <c r="AP72" s="13">
        <f t="shared" si="54"/>
        <v>0</v>
      </c>
      <c r="AQ72" s="13">
        <f t="shared" si="54"/>
        <v>0</v>
      </c>
      <c r="AR72" s="13">
        <f t="shared" si="54"/>
        <v>0</v>
      </c>
      <c r="AS72" s="13">
        <f t="shared" si="54"/>
        <v>0</v>
      </c>
      <c r="AT72" s="13">
        <f t="shared" si="54"/>
        <v>0</v>
      </c>
      <c r="AU72" s="13">
        <f t="shared" si="54"/>
        <v>0</v>
      </c>
      <c r="AV72" s="13">
        <f t="shared" si="54"/>
        <v>0</v>
      </c>
      <c r="AW72" s="13">
        <f t="shared" si="54"/>
        <v>0</v>
      </c>
      <c r="AX72" s="13">
        <f t="shared" si="54"/>
        <v>0</v>
      </c>
      <c r="AY72" s="13">
        <f t="shared" si="54"/>
        <v>0</v>
      </c>
      <c r="AZ72" s="13">
        <f t="shared" si="54"/>
        <v>0</v>
      </c>
      <c r="BA72" s="13">
        <f t="shared" si="54"/>
        <v>0</v>
      </c>
      <c r="BB72" s="13">
        <f t="shared" si="54"/>
        <v>0</v>
      </c>
      <c r="BC72" s="13">
        <f t="shared" si="54"/>
        <v>0</v>
      </c>
      <c r="BD72" s="13">
        <f t="shared" si="54"/>
        <v>0</v>
      </c>
      <c r="BE72" s="13">
        <f t="shared" si="54"/>
        <v>0</v>
      </c>
      <c r="BF72" s="13">
        <f t="shared" si="54"/>
        <v>0</v>
      </c>
      <c r="BG72" s="13">
        <f t="shared" si="54"/>
        <v>0</v>
      </c>
      <c r="BH72" s="13">
        <f t="shared" si="54"/>
        <v>0</v>
      </c>
      <c r="BI72" s="13">
        <f t="shared" si="54"/>
        <v>0</v>
      </c>
      <c r="BJ72" s="13">
        <f t="shared" si="54"/>
        <v>0</v>
      </c>
      <c r="BK72" s="13">
        <f t="shared" si="54"/>
        <v>0</v>
      </c>
      <c r="BL72" s="13">
        <f t="shared" si="54"/>
        <v>0</v>
      </c>
      <c r="BM72" s="13">
        <f t="shared" si="54"/>
        <v>0</v>
      </c>
      <c r="BN72" s="13">
        <f t="shared" si="54"/>
        <v>0</v>
      </c>
      <c r="BO72" s="13">
        <f t="shared" si="54"/>
        <v>0</v>
      </c>
      <c r="BP72" s="13">
        <f t="shared" si="54"/>
        <v>0</v>
      </c>
      <c r="BQ72" s="13">
        <f t="shared" si="54"/>
        <v>0</v>
      </c>
      <c r="BR72" s="13">
        <f t="shared" ref="BR72:EC72" si="55">+BR73+BR81</f>
        <v>0</v>
      </c>
      <c r="BS72" s="13">
        <f t="shared" si="55"/>
        <v>190102649</v>
      </c>
      <c r="BT72" s="13">
        <f t="shared" si="55"/>
        <v>29068911</v>
      </c>
      <c r="BU72" s="13">
        <f t="shared" si="55"/>
        <v>20837908</v>
      </c>
      <c r="BV72" s="13">
        <f t="shared" si="55"/>
        <v>20837908</v>
      </c>
      <c r="BW72" s="13">
        <f t="shared" si="55"/>
        <v>0</v>
      </c>
      <c r="BX72" s="13">
        <f t="shared" si="55"/>
        <v>0</v>
      </c>
      <c r="BY72" s="13">
        <f t="shared" si="55"/>
        <v>0</v>
      </c>
      <c r="BZ72" s="13">
        <f t="shared" si="55"/>
        <v>0</v>
      </c>
      <c r="CA72" s="13">
        <f t="shared" si="55"/>
        <v>0</v>
      </c>
      <c r="CB72" s="13">
        <f t="shared" si="55"/>
        <v>0</v>
      </c>
      <c r="CC72" s="13">
        <f t="shared" si="55"/>
        <v>0</v>
      </c>
      <c r="CD72" s="13">
        <f t="shared" si="55"/>
        <v>0</v>
      </c>
      <c r="CE72" s="13">
        <f t="shared" si="55"/>
        <v>0</v>
      </c>
      <c r="CF72" s="13">
        <f t="shared" si="55"/>
        <v>0</v>
      </c>
      <c r="CG72" s="13">
        <f t="shared" si="55"/>
        <v>0</v>
      </c>
      <c r="CH72" s="13">
        <f t="shared" si="55"/>
        <v>0</v>
      </c>
      <c r="CI72" s="13">
        <f t="shared" si="55"/>
        <v>47244032</v>
      </c>
      <c r="CJ72" s="13">
        <f t="shared" si="55"/>
        <v>0</v>
      </c>
      <c r="CK72" s="13">
        <f t="shared" si="55"/>
        <v>0</v>
      </c>
      <c r="CL72" s="13">
        <f t="shared" si="55"/>
        <v>0</v>
      </c>
      <c r="CM72" s="13">
        <f t="shared" si="55"/>
        <v>0</v>
      </c>
      <c r="CN72" s="13">
        <f t="shared" si="55"/>
        <v>0</v>
      </c>
      <c r="CO72" s="13">
        <f t="shared" si="55"/>
        <v>0</v>
      </c>
      <c r="CP72" s="13">
        <f t="shared" si="55"/>
        <v>0</v>
      </c>
      <c r="CQ72" s="13">
        <f t="shared" si="55"/>
        <v>0</v>
      </c>
      <c r="CR72" s="13">
        <f t="shared" si="55"/>
        <v>0</v>
      </c>
      <c r="CS72" s="13">
        <f t="shared" si="55"/>
        <v>0</v>
      </c>
      <c r="CT72" s="13">
        <f t="shared" si="55"/>
        <v>0</v>
      </c>
      <c r="CU72" s="13">
        <f t="shared" si="55"/>
        <v>658074212</v>
      </c>
      <c r="CV72" s="13">
        <f t="shared" si="55"/>
        <v>655452402</v>
      </c>
      <c r="CW72" s="13">
        <f t="shared" si="55"/>
        <v>655452402</v>
      </c>
      <c r="CX72" s="13">
        <f t="shared" si="55"/>
        <v>655452402</v>
      </c>
      <c r="CY72" s="13">
        <f t="shared" si="55"/>
        <v>0</v>
      </c>
      <c r="CZ72" s="13">
        <f t="shared" si="55"/>
        <v>0</v>
      </c>
      <c r="DA72" s="13">
        <f t="shared" si="55"/>
        <v>0</v>
      </c>
      <c r="DB72" s="13">
        <f t="shared" si="55"/>
        <v>0</v>
      </c>
      <c r="DC72" s="13">
        <f t="shared" si="55"/>
        <v>0</v>
      </c>
      <c r="DD72" s="13">
        <f t="shared" si="55"/>
        <v>0</v>
      </c>
      <c r="DE72" s="13">
        <f t="shared" si="55"/>
        <v>0</v>
      </c>
      <c r="DF72" s="13">
        <f t="shared" si="55"/>
        <v>0</v>
      </c>
      <c r="DG72" s="13">
        <f t="shared" si="55"/>
        <v>305720020</v>
      </c>
      <c r="DH72" s="13">
        <f t="shared" si="55"/>
        <v>0</v>
      </c>
      <c r="DI72" s="13">
        <f t="shared" si="55"/>
        <v>0</v>
      </c>
      <c r="DJ72" s="13">
        <f t="shared" si="55"/>
        <v>0</v>
      </c>
      <c r="DK72" s="13">
        <f t="shared" si="55"/>
        <v>136706140</v>
      </c>
      <c r="DL72" s="13">
        <f t="shared" si="55"/>
        <v>49800797</v>
      </c>
      <c r="DM72" s="13">
        <f t="shared" si="55"/>
        <v>49800797</v>
      </c>
      <c r="DN72" s="13">
        <f t="shared" si="55"/>
        <v>49800797</v>
      </c>
      <c r="DO72" s="13">
        <f t="shared" si="55"/>
        <v>0</v>
      </c>
      <c r="DP72" s="13">
        <f t="shared" si="55"/>
        <v>0</v>
      </c>
      <c r="DQ72" s="13">
        <f t="shared" si="55"/>
        <v>0</v>
      </c>
      <c r="DR72" s="13">
        <f t="shared" si="55"/>
        <v>0</v>
      </c>
      <c r="DS72" s="13">
        <f t="shared" si="55"/>
        <v>0</v>
      </c>
      <c r="DT72" s="13">
        <f t="shared" si="55"/>
        <v>0</v>
      </c>
      <c r="DU72" s="13">
        <f t="shared" si="55"/>
        <v>0</v>
      </c>
      <c r="DV72" s="13">
        <f t="shared" si="55"/>
        <v>0</v>
      </c>
      <c r="DW72" s="13">
        <f t="shared" si="55"/>
        <v>0</v>
      </c>
      <c r="DX72" s="13">
        <f t="shared" si="55"/>
        <v>0</v>
      </c>
      <c r="DY72" s="13">
        <f t="shared" si="55"/>
        <v>0</v>
      </c>
      <c r="DZ72" s="13">
        <f t="shared" si="55"/>
        <v>0</v>
      </c>
      <c r="EA72" s="13">
        <f t="shared" si="55"/>
        <v>0</v>
      </c>
      <c r="EB72" s="13">
        <f t="shared" si="55"/>
        <v>0</v>
      </c>
      <c r="EC72" s="13">
        <f t="shared" si="55"/>
        <v>0</v>
      </c>
      <c r="ED72" s="13">
        <f t="shared" ref="ED72:FR72" si="56">+ED73+ED81</f>
        <v>0</v>
      </c>
      <c r="EE72" s="13">
        <f t="shared" si="56"/>
        <v>221439800</v>
      </c>
      <c r="EF72" s="13">
        <f t="shared" si="56"/>
        <v>22500000</v>
      </c>
      <c r="EG72" s="13">
        <f t="shared" si="56"/>
        <v>22500000</v>
      </c>
      <c r="EH72" s="13">
        <f t="shared" si="56"/>
        <v>15750000</v>
      </c>
      <c r="EI72" s="13">
        <f t="shared" si="56"/>
        <v>0</v>
      </c>
      <c r="EJ72" s="13">
        <f t="shared" si="56"/>
        <v>0</v>
      </c>
      <c r="EK72" s="13">
        <f t="shared" si="56"/>
        <v>0</v>
      </c>
      <c r="EL72" s="13">
        <f t="shared" si="56"/>
        <v>0</v>
      </c>
      <c r="EM72" s="13">
        <f t="shared" si="56"/>
        <v>0</v>
      </c>
      <c r="EN72" s="13">
        <f t="shared" si="56"/>
        <v>0</v>
      </c>
      <c r="EO72" s="13">
        <f t="shared" si="56"/>
        <v>0</v>
      </c>
      <c r="EP72" s="13">
        <f t="shared" si="56"/>
        <v>0</v>
      </c>
      <c r="EQ72" s="13">
        <f t="shared" si="56"/>
        <v>0</v>
      </c>
      <c r="ER72" s="13">
        <f t="shared" si="56"/>
        <v>0</v>
      </c>
      <c r="ES72" s="13">
        <f t="shared" si="56"/>
        <v>0</v>
      </c>
      <c r="ET72" s="13">
        <f t="shared" si="56"/>
        <v>0</v>
      </c>
      <c r="EU72" s="13">
        <f t="shared" si="56"/>
        <v>0</v>
      </c>
      <c r="EV72" s="13">
        <f t="shared" si="56"/>
        <v>0</v>
      </c>
      <c r="EW72" s="13">
        <f t="shared" si="56"/>
        <v>0</v>
      </c>
      <c r="EX72" s="13">
        <f t="shared" si="56"/>
        <v>0</v>
      </c>
      <c r="EY72" s="13">
        <f t="shared" si="56"/>
        <v>0</v>
      </c>
      <c r="EZ72" s="13">
        <f t="shared" si="56"/>
        <v>0</v>
      </c>
      <c r="FA72" s="13">
        <f t="shared" si="56"/>
        <v>0</v>
      </c>
      <c r="FB72" s="13">
        <f t="shared" si="56"/>
        <v>0</v>
      </c>
      <c r="FC72" s="13">
        <f t="shared" si="56"/>
        <v>0</v>
      </c>
      <c r="FD72" s="13">
        <f t="shared" si="56"/>
        <v>0</v>
      </c>
      <c r="FE72" s="13">
        <f t="shared" si="56"/>
        <v>0</v>
      </c>
      <c r="FF72" s="13">
        <f t="shared" si="56"/>
        <v>0</v>
      </c>
      <c r="FG72" s="13">
        <f t="shared" si="56"/>
        <v>0</v>
      </c>
      <c r="FH72" s="13">
        <f t="shared" si="56"/>
        <v>0</v>
      </c>
      <c r="FI72" s="13">
        <f t="shared" si="56"/>
        <v>0</v>
      </c>
      <c r="FJ72" s="13">
        <f t="shared" si="56"/>
        <v>0</v>
      </c>
      <c r="FK72" s="13">
        <f t="shared" si="56"/>
        <v>0</v>
      </c>
      <c r="FL72" s="13">
        <f t="shared" si="56"/>
        <v>0</v>
      </c>
      <c r="FM72" s="13">
        <f t="shared" si="56"/>
        <v>0</v>
      </c>
      <c r="FN72" s="13">
        <f t="shared" si="56"/>
        <v>0</v>
      </c>
      <c r="FO72" s="13">
        <f t="shared" si="56"/>
        <v>0</v>
      </c>
      <c r="FP72" s="13">
        <f t="shared" si="56"/>
        <v>0</v>
      </c>
      <c r="FQ72" s="13">
        <f t="shared" si="56"/>
        <v>0</v>
      </c>
      <c r="FR72" s="13">
        <f t="shared" si="56"/>
        <v>0</v>
      </c>
    </row>
    <row r="73" spans="1:174" s="15" customFormat="1">
      <c r="A73" s="18" t="s">
        <v>118</v>
      </c>
      <c r="B73" s="19">
        <f>+SUM(B74:B80)</f>
        <v>1723419852</v>
      </c>
      <c r="C73" s="19">
        <f>+SUM(C74:C80)</f>
        <v>1163440247</v>
      </c>
      <c r="D73" s="19">
        <f>+SUM(D74:D80)</f>
        <v>805519190</v>
      </c>
      <c r="E73" s="19">
        <f>+SUM(E74:E80)</f>
        <v>787761969</v>
      </c>
      <c r="F73" s="19">
        <f t="shared" ref="F73:BQ73" si="57">+SUM(F74:F80)</f>
        <v>261902988</v>
      </c>
      <c r="G73" s="19">
        <f t="shared" si="57"/>
        <v>231014394</v>
      </c>
      <c r="H73" s="19">
        <f t="shared" si="57"/>
        <v>124834955</v>
      </c>
      <c r="I73" s="19"/>
      <c r="J73" s="19">
        <f t="shared" si="57"/>
        <v>114012246</v>
      </c>
      <c r="K73" s="19">
        <f t="shared" si="57"/>
        <v>526256640</v>
      </c>
      <c r="L73" s="19">
        <f t="shared" si="57"/>
        <v>0</v>
      </c>
      <c r="M73" s="19">
        <f t="shared" si="57"/>
        <v>0</v>
      </c>
      <c r="N73" s="19">
        <f t="shared" si="57"/>
        <v>0</v>
      </c>
      <c r="O73" s="19">
        <f t="shared" si="57"/>
        <v>245000000</v>
      </c>
      <c r="P73" s="19">
        <f t="shared" si="57"/>
        <v>245000000</v>
      </c>
      <c r="Q73" s="19">
        <f t="shared" si="57"/>
        <v>0</v>
      </c>
      <c r="R73" s="19">
        <f t="shared" si="57"/>
        <v>0</v>
      </c>
      <c r="S73" s="19">
        <f t="shared" si="57"/>
        <v>0</v>
      </c>
      <c r="T73" s="19">
        <f t="shared" si="57"/>
        <v>0</v>
      </c>
      <c r="U73" s="19">
        <f t="shared" si="57"/>
        <v>0</v>
      </c>
      <c r="V73" s="19">
        <f t="shared" si="57"/>
        <v>0</v>
      </c>
      <c r="W73" s="19">
        <f t="shared" si="57"/>
        <v>0</v>
      </c>
      <c r="X73" s="19">
        <f t="shared" si="57"/>
        <v>0</v>
      </c>
      <c r="Y73" s="19">
        <f t="shared" si="57"/>
        <v>0</v>
      </c>
      <c r="Z73" s="19">
        <f t="shared" si="57"/>
        <v>0</v>
      </c>
      <c r="AA73" s="19">
        <f t="shared" si="57"/>
        <v>0</v>
      </c>
      <c r="AB73" s="19">
        <f t="shared" si="57"/>
        <v>0</v>
      </c>
      <c r="AC73" s="19">
        <f t="shared" si="57"/>
        <v>0</v>
      </c>
      <c r="AD73" s="19">
        <f t="shared" si="57"/>
        <v>0</v>
      </c>
      <c r="AE73" s="19">
        <f t="shared" si="57"/>
        <v>0</v>
      </c>
      <c r="AF73" s="19">
        <f t="shared" si="57"/>
        <v>0</v>
      </c>
      <c r="AG73" s="19">
        <f t="shared" si="57"/>
        <v>0</v>
      </c>
      <c r="AH73" s="19">
        <f t="shared" si="57"/>
        <v>0</v>
      </c>
      <c r="AI73" s="19">
        <f t="shared" si="57"/>
        <v>0</v>
      </c>
      <c r="AJ73" s="19">
        <f t="shared" si="57"/>
        <v>0</v>
      </c>
      <c r="AK73" s="19">
        <f t="shared" si="57"/>
        <v>0</v>
      </c>
      <c r="AL73" s="19">
        <f t="shared" si="57"/>
        <v>0</v>
      </c>
      <c r="AM73" s="19">
        <f t="shared" si="57"/>
        <v>5434512</v>
      </c>
      <c r="AN73" s="19">
        <f t="shared" si="57"/>
        <v>5434512</v>
      </c>
      <c r="AO73" s="19">
        <f t="shared" si="57"/>
        <v>184512</v>
      </c>
      <c r="AP73" s="19">
        <f t="shared" si="57"/>
        <v>0</v>
      </c>
      <c r="AQ73" s="19">
        <f t="shared" si="57"/>
        <v>0</v>
      </c>
      <c r="AR73" s="19">
        <f t="shared" si="57"/>
        <v>0</v>
      </c>
      <c r="AS73" s="19">
        <f t="shared" si="57"/>
        <v>0</v>
      </c>
      <c r="AT73" s="19">
        <f t="shared" si="57"/>
        <v>0</v>
      </c>
      <c r="AU73" s="19">
        <f t="shared" si="57"/>
        <v>0</v>
      </c>
      <c r="AV73" s="19">
        <f t="shared" si="57"/>
        <v>0</v>
      </c>
      <c r="AW73" s="19">
        <f t="shared" si="57"/>
        <v>0</v>
      </c>
      <c r="AX73" s="19">
        <f t="shared" si="57"/>
        <v>0</v>
      </c>
      <c r="AY73" s="19">
        <f t="shared" si="57"/>
        <v>0</v>
      </c>
      <c r="AZ73" s="19">
        <f t="shared" si="57"/>
        <v>0</v>
      </c>
      <c r="BA73" s="19">
        <f t="shared" si="57"/>
        <v>0</v>
      </c>
      <c r="BB73" s="19">
        <f t="shared" si="57"/>
        <v>0</v>
      </c>
      <c r="BC73" s="19">
        <f t="shared" si="57"/>
        <v>0</v>
      </c>
      <c r="BD73" s="19">
        <f t="shared" si="57"/>
        <v>0</v>
      </c>
      <c r="BE73" s="19">
        <f t="shared" si="57"/>
        <v>0</v>
      </c>
      <c r="BF73" s="19">
        <f t="shared" si="57"/>
        <v>0</v>
      </c>
      <c r="BG73" s="19">
        <f t="shared" si="57"/>
        <v>0</v>
      </c>
      <c r="BH73" s="19">
        <f t="shared" si="57"/>
        <v>0</v>
      </c>
      <c r="BI73" s="19">
        <f t="shared" si="57"/>
        <v>0</v>
      </c>
      <c r="BJ73" s="19">
        <f t="shared" si="57"/>
        <v>0</v>
      </c>
      <c r="BK73" s="19">
        <f t="shared" si="57"/>
        <v>0</v>
      </c>
      <c r="BL73" s="19">
        <f t="shared" si="57"/>
        <v>0</v>
      </c>
      <c r="BM73" s="19">
        <f t="shared" si="57"/>
        <v>0</v>
      </c>
      <c r="BN73" s="19">
        <f t="shared" si="57"/>
        <v>0</v>
      </c>
      <c r="BO73" s="19">
        <f t="shared" si="57"/>
        <v>0</v>
      </c>
      <c r="BP73" s="19">
        <f t="shared" si="57"/>
        <v>0</v>
      </c>
      <c r="BQ73" s="19">
        <f t="shared" si="57"/>
        <v>0</v>
      </c>
      <c r="BR73" s="19">
        <f t="shared" ref="BR73:EC73" si="58">+SUM(BR74:BR80)</f>
        <v>0</v>
      </c>
      <c r="BS73" s="19">
        <f t="shared" si="58"/>
        <v>4251500</v>
      </c>
      <c r="BT73" s="19">
        <f t="shared" si="58"/>
        <v>4038939</v>
      </c>
      <c r="BU73" s="19">
        <f t="shared" si="58"/>
        <v>2547321</v>
      </c>
      <c r="BV73" s="19">
        <f t="shared" si="58"/>
        <v>2547321</v>
      </c>
      <c r="BW73" s="19">
        <f t="shared" si="58"/>
        <v>0</v>
      </c>
      <c r="BX73" s="19">
        <f t="shared" si="58"/>
        <v>0</v>
      </c>
      <c r="BY73" s="19">
        <f t="shared" si="58"/>
        <v>0</v>
      </c>
      <c r="BZ73" s="19">
        <f t="shared" si="58"/>
        <v>0</v>
      </c>
      <c r="CA73" s="19">
        <f t="shared" si="58"/>
        <v>0</v>
      </c>
      <c r="CB73" s="19">
        <f t="shared" si="58"/>
        <v>0</v>
      </c>
      <c r="CC73" s="19">
        <f t="shared" si="58"/>
        <v>0</v>
      </c>
      <c r="CD73" s="19">
        <f t="shared" si="58"/>
        <v>0</v>
      </c>
      <c r="CE73" s="19">
        <f t="shared" si="58"/>
        <v>0</v>
      </c>
      <c r="CF73" s="19">
        <f t="shared" si="58"/>
        <v>0</v>
      </c>
      <c r="CG73" s="19">
        <f t="shared" si="58"/>
        <v>0</v>
      </c>
      <c r="CH73" s="19">
        <f t="shared" si="58"/>
        <v>0</v>
      </c>
      <c r="CI73" s="19">
        <f t="shared" si="58"/>
        <v>0</v>
      </c>
      <c r="CJ73" s="19">
        <f t="shared" si="58"/>
        <v>0</v>
      </c>
      <c r="CK73" s="19">
        <f t="shared" si="58"/>
        <v>0</v>
      </c>
      <c r="CL73" s="19">
        <f t="shared" si="58"/>
        <v>0</v>
      </c>
      <c r="CM73" s="19">
        <f t="shared" si="58"/>
        <v>0</v>
      </c>
      <c r="CN73" s="19">
        <f t="shared" si="58"/>
        <v>0</v>
      </c>
      <c r="CO73" s="19">
        <f t="shared" si="58"/>
        <v>0</v>
      </c>
      <c r="CP73" s="19">
        <f t="shared" si="58"/>
        <v>0</v>
      </c>
      <c r="CQ73" s="19">
        <f t="shared" si="58"/>
        <v>0</v>
      </c>
      <c r="CR73" s="19">
        <f t="shared" si="58"/>
        <v>0</v>
      </c>
      <c r="CS73" s="19">
        <f t="shared" si="58"/>
        <v>0</v>
      </c>
      <c r="CT73" s="19">
        <f t="shared" si="58"/>
        <v>0</v>
      </c>
      <c r="CU73" s="19">
        <f t="shared" si="58"/>
        <v>658074212</v>
      </c>
      <c r="CV73" s="19">
        <f t="shared" si="58"/>
        <v>655452402</v>
      </c>
      <c r="CW73" s="19">
        <f t="shared" si="58"/>
        <v>655452402</v>
      </c>
      <c r="CX73" s="19">
        <f t="shared" si="58"/>
        <v>655452402</v>
      </c>
      <c r="CY73" s="19">
        <f t="shared" si="58"/>
        <v>0</v>
      </c>
      <c r="CZ73" s="19">
        <f t="shared" si="58"/>
        <v>0</v>
      </c>
      <c r="DA73" s="19">
        <f t="shared" si="58"/>
        <v>0</v>
      </c>
      <c r="DB73" s="19">
        <f t="shared" si="58"/>
        <v>0</v>
      </c>
      <c r="DC73" s="19">
        <f t="shared" si="58"/>
        <v>0</v>
      </c>
      <c r="DD73" s="19">
        <f t="shared" si="58"/>
        <v>0</v>
      </c>
      <c r="DE73" s="19">
        <f t="shared" si="58"/>
        <v>0</v>
      </c>
      <c r="DF73" s="19">
        <f t="shared" si="58"/>
        <v>0</v>
      </c>
      <c r="DG73" s="19">
        <f t="shared" si="58"/>
        <v>0</v>
      </c>
      <c r="DH73" s="19">
        <f t="shared" si="58"/>
        <v>0</v>
      </c>
      <c r="DI73" s="19">
        <f t="shared" si="58"/>
        <v>0</v>
      </c>
      <c r="DJ73" s="19">
        <f t="shared" si="58"/>
        <v>0</v>
      </c>
      <c r="DK73" s="19">
        <f t="shared" si="58"/>
        <v>0</v>
      </c>
      <c r="DL73" s="19">
        <f t="shared" si="58"/>
        <v>0</v>
      </c>
      <c r="DM73" s="19">
        <f t="shared" si="58"/>
        <v>0</v>
      </c>
      <c r="DN73" s="19">
        <f t="shared" si="58"/>
        <v>0</v>
      </c>
      <c r="DO73" s="19">
        <f t="shared" si="58"/>
        <v>0</v>
      </c>
      <c r="DP73" s="19">
        <f t="shared" si="58"/>
        <v>0</v>
      </c>
      <c r="DQ73" s="19">
        <f t="shared" si="58"/>
        <v>0</v>
      </c>
      <c r="DR73" s="19">
        <f t="shared" si="58"/>
        <v>0</v>
      </c>
      <c r="DS73" s="19">
        <f t="shared" si="58"/>
        <v>0</v>
      </c>
      <c r="DT73" s="19">
        <f t="shared" si="58"/>
        <v>0</v>
      </c>
      <c r="DU73" s="19">
        <f t="shared" si="58"/>
        <v>0</v>
      </c>
      <c r="DV73" s="19">
        <f t="shared" si="58"/>
        <v>0</v>
      </c>
      <c r="DW73" s="19">
        <f t="shared" si="58"/>
        <v>0</v>
      </c>
      <c r="DX73" s="19">
        <f t="shared" si="58"/>
        <v>0</v>
      </c>
      <c r="DY73" s="19">
        <f t="shared" si="58"/>
        <v>0</v>
      </c>
      <c r="DZ73" s="19">
        <f t="shared" si="58"/>
        <v>0</v>
      </c>
      <c r="EA73" s="19">
        <f t="shared" si="58"/>
        <v>0</v>
      </c>
      <c r="EB73" s="19">
        <f t="shared" si="58"/>
        <v>0</v>
      </c>
      <c r="EC73" s="19">
        <f t="shared" si="58"/>
        <v>0</v>
      </c>
      <c r="ED73" s="19">
        <f t="shared" ref="ED73:FR73" si="59">+SUM(ED74:ED80)</f>
        <v>0</v>
      </c>
      <c r="EE73" s="19">
        <f t="shared" si="59"/>
        <v>22500000</v>
      </c>
      <c r="EF73" s="19">
        <f t="shared" si="59"/>
        <v>22500000</v>
      </c>
      <c r="EG73" s="19">
        <f t="shared" si="59"/>
        <v>22500000</v>
      </c>
      <c r="EH73" s="19">
        <f t="shared" si="59"/>
        <v>15750000</v>
      </c>
      <c r="EI73" s="19">
        <f t="shared" si="59"/>
        <v>0</v>
      </c>
      <c r="EJ73" s="19">
        <f t="shared" si="59"/>
        <v>0</v>
      </c>
      <c r="EK73" s="19">
        <f t="shared" si="59"/>
        <v>0</v>
      </c>
      <c r="EL73" s="19">
        <f t="shared" si="59"/>
        <v>0</v>
      </c>
      <c r="EM73" s="19">
        <f t="shared" si="59"/>
        <v>0</v>
      </c>
      <c r="EN73" s="19">
        <f t="shared" si="59"/>
        <v>0</v>
      </c>
      <c r="EO73" s="19">
        <f t="shared" si="59"/>
        <v>0</v>
      </c>
      <c r="EP73" s="19">
        <f t="shared" si="59"/>
        <v>0</v>
      </c>
      <c r="EQ73" s="19">
        <f t="shared" si="59"/>
        <v>0</v>
      </c>
      <c r="ER73" s="19">
        <f t="shared" si="59"/>
        <v>0</v>
      </c>
      <c r="ES73" s="19">
        <f t="shared" si="59"/>
        <v>0</v>
      </c>
      <c r="ET73" s="19">
        <f t="shared" si="59"/>
        <v>0</v>
      </c>
      <c r="EU73" s="19">
        <f t="shared" si="59"/>
        <v>0</v>
      </c>
      <c r="EV73" s="19">
        <f t="shared" si="59"/>
        <v>0</v>
      </c>
      <c r="EW73" s="19">
        <f t="shared" si="59"/>
        <v>0</v>
      </c>
      <c r="EX73" s="19">
        <f t="shared" si="59"/>
        <v>0</v>
      </c>
      <c r="EY73" s="19">
        <f t="shared" si="59"/>
        <v>0</v>
      </c>
      <c r="EZ73" s="19">
        <f t="shared" si="59"/>
        <v>0</v>
      </c>
      <c r="FA73" s="19">
        <f t="shared" si="59"/>
        <v>0</v>
      </c>
      <c r="FB73" s="19">
        <f t="shared" si="59"/>
        <v>0</v>
      </c>
      <c r="FC73" s="19">
        <f t="shared" si="59"/>
        <v>0</v>
      </c>
      <c r="FD73" s="19">
        <f t="shared" si="59"/>
        <v>0</v>
      </c>
      <c r="FE73" s="19">
        <f t="shared" si="59"/>
        <v>0</v>
      </c>
      <c r="FF73" s="19">
        <f t="shared" si="59"/>
        <v>0</v>
      </c>
      <c r="FG73" s="19">
        <f t="shared" si="59"/>
        <v>0</v>
      </c>
      <c r="FH73" s="19">
        <f t="shared" si="59"/>
        <v>0</v>
      </c>
      <c r="FI73" s="19">
        <f t="shared" si="59"/>
        <v>0</v>
      </c>
      <c r="FJ73" s="19">
        <f t="shared" si="59"/>
        <v>0</v>
      </c>
      <c r="FK73" s="19">
        <f t="shared" si="59"/>
        <v>0</v>
      </c>
      <c r="FL73" s="19">
        <f t="shared" si="59"/>
        <v>0</v>
      </c>
      <c r="FM73" s="19">
        <f t="shared" si="59"/>
        <v>0</v>
      </c>
      <c r="FN73" s="19">
        <f t="shared" si="59"/>
        <v>0</v>
      </c>
      <c r="FO73" s="19">
        <f t="shared" si="59"/>
        <v>0</v>
      </c>
      <c r="FP73" s="19">
        <f t="shared" si="59"/>
        <v>0</v>
      </c>
      <c r="FQ73" s="19">
        <f t="shared" si="59"/>
        <v>0</v>
      </c>
      <c r="FR73" s="19">
        <f t="shared" si="59"/>
        <v>0</v>
      </c>
    </row>
    <row r="74" spans="1:174">
      <c r="A74" s="4" t="s">
        <v>119</v>
      </c>
      <c r="B74" s="3">
        <f>+F74+AI74+AM74+AQ74+AU74+AY74+BC74+BG74+BK74+BO74+EM74+EQ74+BW74+K74+O74+CA74+S74+W74+AA74+AE74+BS74+CE74+CI74+CM74+CQ74+CU74+CY74+DC74+DG74+DK74+DO74+DS74+DW74+EA74+EE74+EI74+EY74+EU74+FC74+FF74+FK74+FO74</f>
        <v>111589000</v>
      </c>
      <c r="C74" s="3">
        <f>+G74+AJ74+AN74+AR74+AV74+AZ74+BD74+BH74+BL74+BP74+EN74+ER74+BX74+L74+P74+CB74+T74+X74+AB74+AF74+BT74+CF74+CJ74+CN74+CR74+CV74+CZ74+DD74+DH74+DL74+DP74+DT74+DX74+EB74+EF74+EJ74+EZ74+EV74+FD74+FG74+FL74+FP74</f>
        <v>80487845</v>
      </c>
      <c r="D74" s="3">
        <f>+H74+AK74+AO74+AS74+AW74+BA74+BE74+BI74+BM74+BQ74+EO74+ES74+BY74+M74+Q74+CC74+U74+Y74+AC74+AG74+BU74+CG74+CK74+CO74+CS74+CW74+DA74+DE74+DI74+DM74+DQ74+DU74+DY74+EC74+EG74+EK74+FA74+EW74+FE74+FH74+FM74+FQ74</f>
        <v>78996227</v>
      </c>
      <c r="E74" s="3">
        <f t="shared" ref="E74:E80" si="60">+J74+AL74+AP74+AT74+AX74+BB74+BF74+BJ74+BN74+BR74+EP74+ET74+BZ74+N74+R74+CD74+V74+Z74+AD74+AH74+BV74+CH74+CL74+CP74+CT74+CX74+DB74+DF74+DJ74+DN74+DR74+DV74+DZ74+ED74+EH74+EL74+FB74+EX74+FF74+FI74+FN74+FR74</f>
        <v>76989006</v>
      </c>
      <c r="F74" s="3">
        <v>107337500</v>
      </c>
      <c r="G74" s="3">
        <v>76448906</v>
      </c>
      <c r="H74" s="3">
        <v>76448906</v>
      </c>
      <c r="I74" s="3"/>
      <c r="J74" s="3">
        <v>74441685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4251500</v>
      </c>
      <c r="BT74" s="3">
        <v>4038939</v>
      </c>
      <c r="BU74" s="3">
        <v>2547321</v>
      </c>
      <c r="BV74" s="3">
        <v>2547321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0</v>
      </c>
      <c r="EE74" s="3">
        <v>0</v>
      </c>
      <c r="EF74" s="3">
        <v>0</v>
      </c>
      <c r="EG74" s="3">
        <v>0</v>
      </c>
      <c r="EH74" s="3">
        <v>0</v>
      </c>
      <c r="EI74" s="3">
        <v>0</v>
      </c>
      <c r="EJ74" s="3">
        <v>0</v>
      </c>
      <c r="EK74" s="3">
        <v>0</v>
      </c>
      <c r="EL74" s="3">
        <v>0</v>
      </c>
      <c r="EM74" s="3">
        <v>0</v>
      </c>
      <c r="EN74" s="3">
        <v>0</v>
      </c>
      <c r="EO74" s="3">
        <v>0</v>
      </c>
      <c r="EP74" s="3">
        <v>0</v>
      </c>
      <c r="EQ74" s="3">
        <v>0</v>
      </c>
      <c r="ER74" s="3">
        <v>0</v>
      </c>
      <c r="ES74" s="3">
        <v>0</v>
      </c>
      <c r="ET74" s="3">
        <v>0</v>
      </c>
      <c r="EU74" s="3">
        <v>0</v>
      </c>
      <c r="EV74" s="3">
        <v>0</v>
      </c>
      <c r="EW74" s="3">
        <v>0</v>
      </c>
      <c r="EX74" s="3">
        <v>0</v>
      </c>
      <c r="EY74" s="3">
        <v>0</v>
      </c>
      <c r="EZ74" s="3">
        <v>0</v>
      </c>
      <c r="FA74" s="3">
        <v>0</v>
      </c>
      <c r="FB74" s="3">
        <v>0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3">
        <v>0</v>
      </c>
      <c r="FI74" s="3">
        <v>0</v>
      </c>
      <c r="FJ74" s="3">
        <v>0</v>
      </c>
      <c r="FK74" s="3">
        <v>0</v>
      </c>
      <c r="FL74" s="3">
        <v>0</v>
      </c>
      <c r="FM74" s="3">
        <v>0</v>
      </c>
      <c r="FN74" s="3">
        <v>0</v>
      </c>
      <c r="FO74" s="3">
        <v>0</v>
      </c>
      <c r="FP74" s="3">
        <v>0</v>
      </c>
      <c r="FQ74" s="3">
        <v>0</v>
      </c>
      <c r="FR74" s="3">
        <v>0</v>
      </c>
    </row>
    <row r="75" spans="1:174" hidden="1" outlineLevel="1">
      <c r="A75" s="4" t="s">
        <v>120</v>
      </c>
      <c r="B75" s="3">
        <f>+F75+AI75+AM75+AQ75+AU75+AY75+BC75+BG75+BK75+BO75+EM75+EQ75+BW75+K75+O75+CA75+S75+W75+AA75+AE75+BS75+CE75+CI75+CM75+CQ75+CU75+CY75+DC75+DG75+DK75+DO75+DS75+DW75+EA75+EE75+EI75+EY75+EU75+FC75+FF75+FK75+FO75</f>
        <v>1184330852</v>
      </c>
      <c r="C75" s="3">
        <f>+G75+AJ75+AN75+AR75+AV75+AZ75+BD75+BH75+BL75+BP75+EN75+ER75+BX75+L75+P75+CB75+T75+X75+AB75+AF75+BT75+CF75+CJ75+CN75+CR75+CV75+CZ75+DD75+DH75+DL75+DP75+DT75+DX75+EB75+EF75+EJ75+EZ75+EV75+FD75+FG75+FL75+FP75</f>
        <v>655452402</v>
      </c>
      <c r="D75" s="3">
        <f>+H75+AK75+AO75+AS75+AW75+BA75+BE75+BI75+BM75+BQ75+EO75+ES75+BY75+M75+Q75+CC75+U75+Y75+AC75+AG75+BU75+CG75+CK75+CO75+CS75+CW75+DA75+DE75+DI75+DM75+DQ75+DU75+DY75+EC75+EG75+EK75+FA75+EW75+FE75+FH75+FM75+FQ75</f>
        <v>655452402</v>
      </c>
      <c r="E75" s="3">
        <f t="shared" si="60"/>
        <v>655452402</v>
      </c>
      <c r="F75" s="3">
        <v>0</v>
      </c>
      <c r="G75" s="3">
        <v>0</v>
      </c>
      <c r="H75" s="3">
        <v>0</v>
      </c>
      <c r="I75" s="3"/>
      <c r="J75" s="3">
        <v>0</v>
      </c>
      <c r="K75" s="3">
        <v>526256640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658074212</v>
      </c>
      <c r="CV75" s="3">
        <v>655452402</v>
      </c>
      <c r="CW75" s="3">
        <v>655452402</v>
      </c>
      <c r="CX75" s="3">
        <v>655452402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3">
        <v>0</v>
      </c>
      <c r="EE75" s="3">
        <v>0</v>
      </c>
      <c r="EF75" s="3">
        <v>0</v>
      </c>
      <c r="EG75" s="3">
        <v>0</v>
      </c>
      <c r="EH75" s="3">
        <v>0</v>
      </c>
      <c r="EI75" s="3">
        <v>0</v>
      </c>
      <c r="EJ75" s="3">
        <v>0</v>
      </c>
      <c r="EK75" s="3">
        <v>0</v>
      </c>
      <c r="EL75" s="3">
        <v>0</v>
      </c>
      <c r="EM75" s="3">
        <v>0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0</v>
      </c>
      <c r="FI75" s="3">
        <v>0</v>
      </c>
      <c r="FJ75" s="3">
        <v>0</v>
      </c>
      <c r="FK75" s="3">
        <v>0</v>
      </c>
      <c r="FL75" s="3">
        <v>0</v>
      </c>
      <c r="FM75" s="3">
        <v>0</v>
      </c>
      <c r="FN75" s="3">
        <v>0</v>
      </c>
      <c r="FO75" s="3">
        <v>0</v>
      </c>
      <c r="FP75" s="3">
        <v>0</v>
      </c>
      <c r="FQ75" s="3">
        <v>0</v>
      </c>
      <c r="FR75" s="3">
        <v>0</v>
      </c>
    </row>
    <row r="76" spans="1:174" hidden="1" outlineLevel="1">
      <c r="A76" s="4" t="s">
        <v>121</v>
      </c>
      <c r="B76" s="3">
        <f>+F76+AI76+AM76+AQ76+AU76+AY76+BC76+BG76+BK76+BO76+EM76+EQ76+BW76+K76+O76+CA76+S76+W76+AA76+AE76+BS76+CE76+CI76+CM76+CQ76+CU76+CY76+DC76+DG76+DK76+DO76+DS76+DW76+EA76+EE76+EI76+EY76+EU76+FC76+FF76+FK76+FO76</f>
        <v>52500000</v>
      </c>
      <c r="C76" s="3">
        <f>+G76+AJ76+AN76+AR76+AV76+AZ76+BD76+BH76+BL76+BP76+EN76+ER76+BX76+L76+P76+CB76+T76+X76+AB76+AF76+BT76+CF76+CJ76+CN76+CR76+CV76+CZ76+DD76+DH76+DL76+DP76+DT76+DX76+EB76+EF76+EJ76+EZ76+EV76+FD76+FG76+FL76+FP76</f>
        <v>52500000</v>
      </c>
      <c r="D76" s="3">
        <f>+H76+AK76+AO76+AS76+AW76+BA76+BE76+BI76+BM76+BQ76+EO76+ES76+BY76+M76+Q76+CC76+U76+Y76+AC76+AG76+BU76+CG76+CK76+CO76+CS76+CW76+DA76+DE76+DI76+DM76+DQ76+DU76+DY76+EC76+EG76+EK76+FA76+EW76+FE76+FH76+FM76+FQ76</f>
        <v>47250000</v>
      </c>
      <c r="E76" s="3">
        <f t="shared" si="60"/>
        <v>31500000</v>
      </c>
      <c r="F76" s="3">
        <v>24565488</v>
      </c>
      <c r="G76" s="3">
        <v>24565488</v>
      </c>
      <c r="H76" s="3">
        <v>24565488</v>
      </c>
      <c r="I76" s="3"/>
      <c r="J76" s="3">
        <v>15750000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5434512</v>
      </c>
      <c r="AN76" s="3">
        <v>5434512</v>
      </c>
      <c r="AO76" s="3">
        <v>184512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0</v>
      </c>
      <c r="EE76" s="3">
        <v>22500000</v>
      </c>
      <c r="EF76" s="3">
        <v>22500000</v>
      </c>
      <c r="EG76" s="3">
        <v>22500000</v>
      </c>
      <c r="EH76" s="3">
        <v>15750000</v>
      </c>
      <c r="EI76" s="3">
        <v>0</v>
      </c>
      <c r="EJ76" s="3">
        <v>0</v>
      </c>
      <c r="EK76" s="3">
        <v>0</v>
      </c>
      <c r="EL76" s="3">
        <v>0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0</v>
      </c>
      <c r="ET76" s="3">
        <v>0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0</v>
      </c>
      <c r="FI76" s="3">
        <v>0</v>
      </c>
      <c r="FJ76" s="3">
        <v>0</v>
      </c>
      <c r="FK76" s="3">
        <v>0</v>
      </c>
      <c r="FL76" s="3">
        <v>0</v>
      </c>
      <c r="FM76" s="3">
        <v>0</v>
      </c>
      <c r="FN76" s="3">
        <v>0</v>
      </c>
      <c r="FO76" s="3">
        <v>0</v>
      </c>
      <c r="FP76" s="3">
        <v>0</v>
      </c>
      <c r="FQ76" s="3">
        <v>0</v>
      </c>
      <c r="FR76" s="3">
        <v>0</v>
      </c>
    </row>
    <row r="77" spans="1:174" hidden="1" outlineLevel="1">
      <c r="A77" s="4" t="s">
        <v>122</v>
      </c>
      <c r="B77" s="3">
        <f>+F77+AI77+AM77+AQ77+AU77+AY77+BC77+BG77+BK77+BO77+EM77+EQ77+BW77+K77+O77+CA77+S77+W77+AA77+AE77+BS77+CE77+CI77+CM77+CQ77+CU77+CY77+DC77+DG77+DK77+DO77+DS77+DW77+EA77+EE77+EI77+EY77+EU77+FC77+FF77+FK77+FO77</f>
        <v>225000000</v>
      </c>
      <c r="C77" s="3">
        <f>+G77+AJ77+AN77+AR77+AV77+AZ77+BD77+BH77+BL77+BP77+EN77+ER77+BX77+L77+P77+CB77+T77+X77+AB77+AF77+BT77+CF77+CJ77+CN77+CR77+CV77+CZ77+DD77+DH77+DL77+DP77+DT77+DX77+EB77+EF77+EJ77+EZ77+EV77+FD77+FG77+FL77+FP77</f>
        <v>225000000</v>
      </c>
      <c r="D77" s="3">
        <f>+H77+AK77+AO77+AS77+AW77+BA77+BE77+BI77+BM77+BQ77+EO77+ES77+BY77+M77+Q77+CC77+U77+Y77+AC77+AG77+BU77+CG77+CK77+CO77+CS77+CW77+DA77+DE77+DI77+DM77+DQ77+DU77+DY77+EC77+EG77+EK77+FA77+EW77+FE77+FH77+FM77+FQ77</f>
        <v>0</v>
      </c>
      <c r="E77" s="3">
        <f t="shared" si="60"/>
        <v>0</v>
      </c>
      <c r="F77" s="3">
        <v>0</v>
      </c>
      <c r="G77" s="3">
        <v>0</v>
      </c>
      <c r="H77" s="3">
        <v>0</v>
      </c>
      <c r="I77" s="3"/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225000000</v>
      </c>
      <c r="P77" s="3">
        <v>225000000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3">
        <v>0</v>
      </c>
      <c r="FI77" s="3">
        <v>0</v>
      </c>
      <c r="FJ77" s="3">
        <v>0</v>
      </c>
      <c r="FK77" s="3">
        <v>0</v>
      </c>
      <c r="FL77" s="3">
        <v>0</v>
      </c>
      <c r="FM77" s="3">
        <v>0</v>
      </c>
      <c r="FN77" s="3">
        <v>0</v>
      </c>
      <c r="FO77" s="3">
        <v>0</v>
      </c>
      <c r="FP77" s="3">
        <v>0</v>
      </c>
      <c r="FQ77" s="3">
        <v>0</v>
      </c>
      <c r="FR77" s="3">
        <v>0</v>
      </c>
    </row>
    <row r="78" spans="1:174" hidden="1" outlineLevel="1">
      <c r="A78" s="4" t="s">
        <v>123</v>
      </c>
      <c r="B78" s="3">
        <f>+F78+AI78+AM78+AQ78+AU78+AY78+BC78+BG78+BK78+BO78+EM78+EQ78+BW78+K78+O78+CA78+S78+W78+AA78+AE78+BS78+CE78+CI78+CM78+CQ78+CU78+CY78+DC78+DG78+DK78+DO78+DS78+DW78+EA78+EE78+EI78+EY78+EU78+FC78+FF78+FK78+FO78</f>
        <v>40000000</v>
      </c>
      <c r="C78" s="3">
        <f>+G78+AJ78+AN78+AR78+AV78+AZ78+BD78+BH78+BL78+BP78+EN78+ER78+BX78+L78+P78+CB78+T78+X78+AB78+AF78+BT78+CF78+CJ78+CN78+CR78+CV78+CZ78+DD78+DH78+DL78+DP78+DT78+DX78+EB78+EF78+EJ78+EZ78+EV78+FD78+FG78+FL78+FP78</f>
        <v>40000000</v>
      </c>
      <c r="D78" s="3">
        <f>+H78+AK78+AO78+AS78+AW78+BA78+BE78+BI78+BM78+BQ78+EO78+ES78+BY78+M78+Q78+CC78+U78+Y78+AC78+AG78+BU78+CG78+CK78+CO78+CS78+CW78+DA78+DE78+DI78+DM78+DQ78+DU78+DY78+EC78+EG78+EK78+FA78+EW78+FE78+FH78+FM78+FQ78</f>
        <v>0</v>
      </c>
      <c r="E78" s="3">
        <f t="shared" si="60"/>
        <v>0</v>
      </c>
      <c r="F78" s="3">
        <v>40000000</v>
      </c>
      <c r="G78" s="3">
        <v>40000000</v>
      </c>
      <c r="H78" s="3">
        <v>0</v>
      </c>
      <c r="I78" s="3"/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3">
        <v>0</v>
      </c>
      <c r="EE78" s="3">
        <v>0</v>
      </c>
      <c r="EF78" s="3">
        <v>0</v>
      </c>
      <c r="EG78" s="3">
        <v>0</v>
      </c>
      <c r="EH78" s="3">
        <v>0</v>
      </c>
      <c r="EI78" s="3">
        <v>0</v>
      </c>
      <c r="EJ78" s="3">
        <v>0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3">
        <v>0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</row>
    <row r="79" spans="1:174" hidden="1" outlineLevel="1">
      <c r="A79" s="4" t="s">
        <v>124</v>
      </c>
      <c r="B79" s="3">
        <f>+F79+AI79+AM79+AQ79+AU79+AY79+BC79+BG79+BK79+BO79+EM79+EQ79+BW79+K79+O79+CA79+S79+W79+AA79+AE79+BS79+CE79+CI79+CM79+CQ79+CU79+CY79+DC79+DG79+DK79+DO79+DS79+DW79+EA79+EE79+EI79+EY79+EU79+FC79+FF79+FK79+FO79</f>
        <v>70000000</v>
      </c>
      <c r="C79" s="3">
        <f>+G79+AJ79+AN79+AR79+AV79+AZ79+BD79+BH79+BL79+BP79+EN79+ER79+BX79+L79+P79+CB79+T79+X79+AB79+AF79+BT79+CF79+CJ79+CN79+CR79+CV79+CZ79+DD79+DH79+DL79+DP79+DT79+DX79+EB79+EF79+EJ79+EZ79+EV79+FD79+FG79+FL79+FP79</f>
        <v>70000000</v>
      </c>
      <c r="D79" s="3">
        <f>+H79+AK79+AO79+AS79+AW79+BA79+BE79+BI79+BM79+BQ79+EO79+ES79+BY79+M79+Q79+CC79+U79+Y79+AC79+AG79+BU79+CG79+CK79+CO79+CS79+CW79+DA79+DE79+DI79+DM79+DQ79+DU79+DY79+EC79+EG79+EK79+FA79+EW79+FE79+FH79+FM79+FQ79</f>
        <v>23820561</v>
      </c>
      <c r="E79" s="3">
        <f t="shared" si="60"/>
        <v>23820561</v>
      </c>
      <c r="F79" s="3">
        <v>50000000</v>
      </c>
      <c r="G79" s="3">
        <v>50000000</v>
      </c>
      <c r="H79" s="3">
        <v>23820561</v>
      </c>
      <c r="I79" s="3"/>
      <c r="J79" s="3">
        <v>23820561</v>
      </c>
      <c r="K79" s="3">
        <v>0</v>
      </c>
      <c r="L79" s="3">
        <v>0</v>
      </c>
      <c r="M79" s="3">
        <v>0</v>
      </c>
      <c r="N79" s="3">
        <v>0</v>
      </c>
      <c r="O79" s="3">
        <v>20000000</v>
      </c>
      <c r="P79" s="3">
        <v>20000000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>
        <v>0</v>
      </c>
      <c r="EE79" s="3">
        <v>0</v>
      </c>
      <c r="EF79" s="3">
        <v>0</v>
      </c>
      <c r="EG79" s="3">
        <v>0</v>
      </c>
      <c r="EH79" s="3">
        <v>0</v>
      </c>
      <c r="EI79" s="3">
        <v>0</v>
      </c>
      <c r="EJ79" s="3">
        <v>0</v>
      </c>
      <c r="EK79" s="3">
        <v>0</v>
      </c>
      <c r="EL79" s="3">
        <v>0</v>
      </c>
      <c r="EM79" s="3">
        <v>0</v>
      </c>
      <c r="EN79" s="3">
        <v>0</v>
      </c>
      <c r="EO79" s="3">
        <v>0</v>
      </c>
      <c r="EP79" s="3">
        <v>0</v>
      </c>
      <c r="EQ79" s="3">
        <v>0</v>
      </c>
      <c r="ER79" s="3">
        <v>0</v>
      </c>
      <c r="ES79" s="3">
        <v>0</v>
      </c>
      <c r="ET79" s="3">
        <v>0</v>
      </c>
      <c r="EU79" s="3">
        <v>0</v>
      </c>
      <c r="EV79" s="3">
        <v>0</v>
      </c>
      <c r="EW79" s="3">
        <v>0</v>
      </c>
      <c r="EX79" s="3">
        <v>0</v>
      </c>
      <c r="EY79" s="3">
        <v>0</v>
      </c>
      <c r="EZ79" s="3">
        <v>0</v>
      </c>
      <c r="FA79" s="3">
        <v>0</v>
      </c>
      <c r="FB79" s="3">
        <v>0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0</v>
      </c>
      <c r="FR79" s="3">
        <v>0</v>
      </c>
    </row>
    <row r="80" spans="1:174" hidden="1" outlineLevel="1">
      <c r="A80" s="4" t="s">
        <v>125</v>
      </c>
      <c r="B80" s="3">
        <f>+F80+AI80+AM80+AQ80+AU80+AY80+BC80+BG80+BK80+BO80+EM80+EQ80+BW80+K80+O80+CA80+S80+W80+AA80+AE80+BS80+CE80+CI80+CM80+CQ80+CU80+CY80+DC80+DG80+DK80+DO80+DS80+DW80+EA80+EE80+EI80+EY80+EU80+FC80+FF80+FK80+FO80</f>
        <v>40000000</v>
      </c>
      <c r="C80" s="3">
        <f>+G80+AJ80+AN80+AR80+AV80+AZ80+BD80+BH80+BL80+BP80+EN80+ER80+BX80+L80+P80+CB80+T80+X80+AB80+AF80+BT80+CF80+CJ80+CN80+CR80+CV80+CZ80+DD80+DH80+DL80+DP80+DT80+DX80+EB80+EF80+EJ80+EZ80+EV80+FD80+FG80+FL80+FP80</f>
        <v>40000000</v>
      </c>
      <c r="D80" s="3">
        <f>+H80+AK80+AO80+AS80+AW80+BA80+BE80+BI80+BM80+BQ80+EO80+ES80+BY80+M80+Q80+CC80+U80+Y80+AC80+AG80+BU80+CG80+CK80+CO80+CS80+CW80+DA80+DE80+DI80+DM80+DQ80+DU80+DY80+EC80+EG80+EK80+FA80+EW80+FE80+FH80+FM80+FQ80</f>
        <v>0</v>
      </c>
      <c r="E80" s="3">
        <f t="shared" si="60"/>
        <v>0</v>
      </c>
      <c r="F80" s="3">
        <v>40000000</v>
      </c>
      <c r="G80" s="3">
        <v>40000000</v>
      </c>
      <c r="H80" s="3">
        <v>0</v>
      </c>
      <c r="I80" s="3"/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  <c r="EH80" s="3">
        <v>0</v>
      </c>
      <c r="EI80" s="3">
        <v>0</v>
      </c>
      <c r="EJ80" s="3">
        <v>0</v>
      </c>
      <c r="EK80" s="3">
        <v>0</v>
      </c>
      <c r="EL80" s="3">
        <v>0</v>
      </c>
      <c r="EM80" s="3">
        <v>0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3">
        <v>0</v>
      </c>
      <c r="FG80" s="3">
        <v>0</v>
      </c>
      <c r="FH80" s="3">
        <v>0</v>
      </c>
      <c r="FI80" s="3">
        <v>0</v>
      </c>
      <c r="FJ80" s="3">
        <v>0</v>
      </c>
      <c r="FK80" s="3">
        <v>0</v>
      </c>
      <c r="FL80" s="3">
        <v>0</v>
      </c>
      <c r="FM80" s="3">
        <v>0</v>
      </c>
      <c r="FN80" s="3">
        <v>0</v>
      </c>
      <c r="FO80" s="3">
        <v>0</v>
      </c>
      <c r="FP80" s="3">
        <v>0</v>
      </c>
      <c r="FQ80" s="3">
        <v>0</v>
      </c>
      <c r="FR80" s="3">
        <v>0</v>
      </c>
    </row>
    <row r="81" spans="1:174" s="15" customFormat="1" collapsed="1">
      <c r="A81" s="18" t="s">
        <v>126</v>
      </c>
      <c r="B81" s="19">
        <f t="shared" ref="B81:BM81" si="61">+SUM(B82:B88)</f>
        <v>5083611512</v>
      </c>
      <c r="C81" s="19">
        <f t="shared" si="61"/>
        <v>2887057262</v>
      </c>
      <c r="D81" s="19">
        <f t="shared" si="61"/>
        <v>1648990305</v>
      </c>
      <c r="E81" s="19">
        <f t="shared" si="61"/>
        <v>1630582935</v>
      </c>
      <c r="F81" s="19">
        <f t="shared" si="61"/>
        <v>902294200</v>
      </c>
      <c r="G81" s="19">
        <f t="shared" si="61"/>
        <v>675534655</v>
      </c>
      <c r="H81" s="19">
        <f t="shared" si="61"/>
        <v>675517106</v>
      </c>
      <c r="I81" s="19"/>
      <c r="J81" s="19">
        <f t="shared" si="61"/>
        <v>657109736</v>
      </c>
      <c r="K81" s="19">
        <f t="shared" si="61"/>
        <v>0</v>
      </c>
      <c r="L81" s="19">
        <f t="shared" si="61"/>
        <v>0</v>
      </c>
      <c r="M81" s="19">
        <f t="shared" si="61"/>
        <v>0</v>
      </c>
      <c r="N81" s="19">
        <f t="shared" si="61"/>
        <v>0</v>
      </c>
      <c r="O81" s="19">
        <f t="shared" si="61"/>
        <v>16903348</v>
      </c>
      <c r="P81" s="19">
        <f t="shared" si="61"/>
        <v>16903348</v>
      </c>
      <c r="Q81" s="19">
        <f t="shared" si="61"/>
        <v>0</v>
      </c>
      <c r="R81" s="19">
        <f t="shared" si="61"/>
        <v>0</v>
      </c>
      <c r="S81" s="19">
        <f t="shared" si="61"/>
        <v>0</v>
      </c>
      <c r="T81" s="19">
        <f t="shared" si="61"/>
        <v>0</v>
      </c>
      <c r="U81" s="19">
        <f t="shared" si="61"/>
        <v>0</v>
      </c>
      <c r="V81" s="19">
        <f t="shared" si="61"/>
        <v>0</v>
      </c>
      <c r="W81" s="19">
        <f t="shared" si="61"/>
        <v>0</v>
      </c>
      <c r="X81" s="19">
        <f t="shared" si="61"/>
        <v>0</v>
      </c>
      <c r="Y81" s="19">
        <f t="shared" si="61"/>
        <v>0</v>
      </c>
      <c r="Z81" s="19">
        <f t="shared" si="61"/>
        <v>0</v>
      </c>
      <c r="AA81" s="19">
        <f t="shared" si="61"/>
        <v>0</v>
      </c>
      <c r="AB81" s="19">
        <f t="shared" si="61"/>
        <v>0</v>
      </c>
      <c r="AC81" s="19">
        <f t="shared" si="61"/>
        <v>0</v>
      </c>
      <c r="AD81" s="19">
        <f t="shared" si="61"/>
        <v>0</v>
      </c>
      <c r="AE81" s="19">
        <f t="shared" si="61"/>
        <v>112600000</v>
      </c>
      <c r="AF81" s="19">
        <f t="shared" si="61"/>
        <v>112600000</v>
      </c>
      <c r="AG81" s="19">
        <f t="shared" si="61"/>
        <v>0</v>
      </c>
      <c r="AH81" s="19">
        <f t="shared" si="61"/>
        <v>0</v>
      </c>
      <c r="AI81" s="19">
        <f t="shared" si="61"/>
        <v>3095404335</v>
      </c>
      <c r="AJ81" s="19">
        <f t="shared" si="61"/>
        <v>1925240002</v>
      </c>
      <c r="AK81" s="19">
        <f t="shared" si="61"/>
        <v>905381815</v>
      </c>
      <c r="AL81" s="19">
        <f t="shared" si="61"/>
        <v>905381815</v>
      </c>
      <c r="AM81" s="19">
        <f t="shared" si="61"/>
        <v>81948488</v>
      </c>
      <c r="AN81" s="19">
        <f t="shared" si="61"/>
        <v>81948488</v>
      </c>
      <c r="AO81" s="19">
        <f t="shared" si="61"/>
        <v>0</v>
      </c>
      <c r="AP81" s="19">
        <f t="shared" si="61"/>
        <v>0</v>
      </c>
      <c r="AQ81" s="19">
        <f t="shared" si="61"/>
        <v>0</v>
      </c>
      <c r="AR81" s="19">
        <f t="shared" si="61"/>
        <v>0</v>
      </c>
      <c r="AS81" s="19">
        <f t="shared" si="61"/>
        <v>0</v>
      </c>
      <c r="AT81" s="19">
        <f t="shared" si="61"/>
        <v>0</v>
      </c>
      <c r="AU81" s="19">
        <f t="shared" si="61"/>
        <v>0</v>
      </c>
      <c r="AV81" s="19">
        <f t="shared" si="61"/>
        <v>0</v>
      </c>
      <c r="AW81" s="19">
        <f t="shared" si="61"/>
        <v>0</v>
      </c>
      <c r="AX81" s="19">
        <f t="shared" si="61"/>
        <v>0</v>
      </c>
      <c r="AY81" s="19">
        <f t="shared" si="61"/>
        <v>0</v>
      </c>
      <c r="AZ81" s="19">
        <f t="shared" si="61"/>
        <v>0</v>
      </c>
      <c r="BA81" s="19">
        <f t="shared" si="61"/>
        <v>0</v>
      </c>
      <c r="BB81" s="19">
        <f t="shared" si="61"/>
        <v>0</v>
      </c>
      <c r="BC81" s="19">
        <f t="shared" si="61"/>
        <v>0</v>
      </c>
      <c r="BD81" s="19">
        <f t="shared" si="61"/>
        <v>0</v>
      </c>
      <c r="BE81" s="19">
        <f t="shared" si="61"/>
        <v>0</v>
      </c>
      <c r="BF81" s="19">
        <f t="shared" si="61"/>
        <v>0</v>
      </c>
      <c r="BG81" s="19">
        <f t="shared" si="61"/>
        <v>0</v>
      </c>
      <c r="BH81" s="19">
        <f t="shared" si="61"/>
        <v>0</v>
      </c>
      <c r="BI81" s="19">
        <f t="shared" si="61"/>
        <v>0</v>
      </c>
      <c r="BJ81" s="19">
        <f t="shared" si="61"/>
        <v>0</v>
      </c>
      <c r="BK81" s="19">
        <f t="shared" si="61"/>
        <v>0</v>
      </c>
      <c r="BL81" s="19">
        <f t="shared" si="61"/>
        <v>0</v>
      </c>
      <c r="BM81" s="19">
        <f t="shared" si="61"/>
        <v>0</v>
      </c>
      <c r="BN81" s="19">
        <f t="shared" ref="BN81:DY81" si="62">+SUM(BN82:BN88)</f>
        <v>0</v>
      </c>
      <c r="BO81" s="19">
        <f t="shared" si="62"/>
        <v>0</v>
      </c>
      <c r="BP81" s="19">
        <f t="shared" si="62"/>
        <v>0</v>
      </c>
      <c r="BQ81" s="19">
        <f t="shared" si="62"/>
        <v>0</v>
      </c>
      <c r="BR81" s="19">
        <f t="shared" si="62"/>
        <v>0</v>
      </c>
      <c r="BS81" s="19">
        <f t="shared" si="62"/>
        <v>185851149</v>
      </c>
      <c r="BT81" s="19">
        <f t="shared" si="62"/>
        <v>25029972</v>
      </c>
      <c r="BU81" s="19">
        <f t="shared" si="62"/>
        <v>18290587</v>
      </c>
      <c r="BV81" s="19">
        <f t="shared" si="62"/>
        <v>18290587</v>
      </c>
      <c r="BW81" s="19">
        <f t="shared" si="62"/>
        <v>0</v>
      </c>
      <c r="BX81" s="19">
        <f t="shared" si="62"/>
        <v>0</v>
      </c>
      <c r="BY81" s="19">
        <f t="shared" si="62"/>
        <v>0</v>
      </c>
      <c r="BZ81" s="19">
        <f t="shared" si="62"/>
        <v>0</v>
      </c>
      <c r="CA81" s="19">
        <f t="shared" si="62"/>
        <v>0</v>
      </c>
      <c r="CB81" s="19">
        <f t="shared" si="62"/>
        <v>0</v>
      </c>
      <c r="CC81" s="19">
        <f t="shared" si="62"/>
        <v>0</v>
      </c>
      <c r="CD81" s="19">
        <f t="shared" si="62"/>
        <v>0</v>
      </c>
      <c r="CE81" s="19">
        <f t="shared" si="62"/>
        <v>0</v>
      </c>
      <c r="CF81" s="19">
        <f t="shared" si="62"/>
        <v>0</v>
      </c>
      <c r="CG81" s="19">
        <f t="shared" si="62"/>
        <v>0</v>
      </c>
      <c r="CH81" s="19">
        <f t="shared" si="62"/>
        <v>0</v>
      </c>
      <c r="CI81" s="19">
        <f t="shared" si="62"/>
        <v>47244032</v>
      </c>
      <c r="CJ81" s="19">
        <f t="shared" si="62"/>
        <v>0</v>
      </c>
      <c r="CK81" s="19">
        <f t="shared" si="62"/>
        <v>0</v>
      </c>
      <c r="CL81" s="19">
        <f t="shared" si="62"/>
        <v>0</v>
      </c>
      <c r="CM81" s="19">
        <f t="shared" si="62"/>
        <v>0</v>
      </c>
      <c r="CN81" s="19">
        <f t="shared" si="62"/>
        <v>0</v>
      </c>
      <c r="CO81" s="19">
        <f t="shared" si="62"/>
        <v>0</v>
      </c>
      <c r="CP81" s="19">
        <f t="shared" si="62"/>
        <v>0</v>
      </c>
      <c r="CQ81" s="19">
        <f t="shared" si="62"/>
        <v>0</v>
      </c>
      <c r="CR81" s="19">
        <f t="shared" si="62"/>
        <v>0</v>
      </c>
      <c r="CS81" s="19">
        <f t="shared" si="62"/>
        <v>0</v>
      </c>
      <c r="CT81" s="19">
        <f t="shared" si="62"/>
        <v>0</v>
      </c>
      <c r="CU81" s="19">
        <f t="shared" si="62"/>
        <v>0</v>
      </c>
      <c r="CV81" s="19">
        <f t="shared" si="62"/>
        <v>0</v>
      </c>
      <c r="CW81" s="19">
        <f t="shared" si="62"/>
        <v>0</v>
      </c>
      <c r="CX81" s="19">
        <f t="shared" si="62"/>
        <v>0</v>
      </c>
      <c r="CY81" s="19">
        <f t="shared" si="62"/>
        <v>0</v>
      </c>
      <c r="CZ81" s="19">
        <f t="shared" si="62"/>
        <v>0</v>
      </c>
      <c r="DA81" s="19">
        <f t="shared" si="62"/>
        <v>0</v>
      </c>
      <c r="DB81" s="19">
        <f t="shared" si="62"/>
        <v>0</v>
      </c>
      <c r="DC81" s="19">
        <f t="shared" si="62"/>
        <v>0</v>
      </c>
      <c r="DD81" s="19">
        <f t="shared" si="62"/>
        <v>0</v>
      </c>
      <c r="DE81" s="19">
        <f t="shared" si="62"/>
        <v>0</v>
      </c>
      <c r="DF81" s="19">
        <f t="shared" si="62"/>
        <v>0</v>
      </c>
      <c r="DG81" s="19">
        <f t="shared" si="62"/>
        <v>305720020</v>
      </c>
      <c r="DH81" s="19">
        <f t="shared" si="62"/>
        <v>0</v>
      </c>
      <c r="DI81" s="19">
        <f t="shared" si="62"/>
        <v>0</v>
      </c>
      <c r="DJ81" s="19">
        <f t="shared" si="62"/>
        <v>0</v>
      </c>
      <c r="DK81" s="19">
        <f t="shared" si="62"/>
        <v>136706140</v>
      </c>
      <c r="DL81" s="19">
        <f t="shared" si="62"/>
        <v>49800797</v>
      </c>
      <c r="DM81" s="19">
        <f t="shared" si="62"/>
        <v>49800797</v>
      </c>
      <c r="DN81" s="19">
        <f t="shared" si="62"/>
        <v>49800797</v>
      </c>
      <c r="DO81" s="19">
        <f t="shared" si="62"/>
        <v>0</v>
      </c>
      <c r="DP81" s="19">
        <f t="shared" si="62"/>
        <v>0</v>
      </c>
      <c r="DQ81" s="19">
        <f t="shared" si="62"/>
        <v>0</v>
      </c>
      <c r="DR81" s="19">
        <f t="shared" si="62"/>
        <v>0</v>
      </c>
      <c r="DS81" s="19">
        <f t="shared" si="62"/>
        <v>0</v>
      </c>
      <c r="DT81" s="19">
        <f t="shared" si="62"/>
        <v>0</v>
      </c>
      <c r="DU81" s="19">
        <f t="shared" si="62"/>
        <v>0</v>
      </c>
      <c r="DV81" s="19">
        <f t="shared" si="62"/>
        <v>0</v>
      </c>
      <c r="DW81" s="19">
        <f t="shared" si="62"/>
        <v>0</v>
      </c>
      <c r="DX81" s="19">
        <f t="shared" si="62"/>
        <v>0</v>
      </c>
      <c r="DY81" s="19">
        <f t="shared" si="62"/>
        <v>0</v>
      </c>
      <c r="DZ81" s="19">
        <f t="shared" ref="DZ81:FR81" si="63">+SUM(DZ82:DZ88)</f>
        <v>0</v>
      </c>
      <c r="EA81" s="19">
        <f t="shared" si="63"/>
        <v>0</v>
      </c>
      <c r="EB81" s="19">
        <f t="shared" si="63"/>
        <v>0</v>
      </c>
      <c r="EC81" s="19">
        <f t="shared" si="63"/>
        <v>0</v>
      </c>
      <c r="ED81" s="19">
        <f t="shared" si="63"/>
        <v>0</v>
      </c>
      <c r="EE81" s="19">
        <f t="shared" si="63"/>
        <v>198939800</v>
      </c>
      <c r="EF81" s="19">
        <f t="shared" si="63"/>
        <v>0</v>
      </c>
      <c r="EG81" s="19">
        <f t="shared" si="63"/>
        <v>0</v>
      </c>
      <c r="EH81" s="19">
        <f t="shared" si="63"/>
        <v>0</v>
      </c>
      <c r="EI81" s="19">
        <f t="shared" si="63"/>
        <v>0</v>
      </c>
      <c r="EJ81" s="19">
        <f t="shared" si="63"/>
        <v>0</v>
      </c>
      <c r="EK81" s="19">
        <f t="shared" si="63"/>
        <v>0</v>
      </c>
      <c r="EL81" s="19">
        <f t="shared" si="63"/>
        <v>0</v>
      </c>
      <c r="EM81" s="19">
        <f t="shared" si="63"/>
        <v>0</v>
      </c>
      <c r="EN81" s="19">
        <f t="shared" si="63"/>
        <v>0</v>
      </c>
      <c r="EO81" s="19">
        <f t="shared" si="63"/>
        <v>0</v>
      </c>
      <c r="EP81" s="19">
        <f t="shared" si="63"/>
        <v>0</v>
      </c>
      <c r="EQ81" s="19">
        <f t="shared" si="63"/>
        <v>0</v>
      </c>
      <c r="ER81" s="19">
        <f t="shared" si="63"/>
        <v>0</v>
      </c>
      <c r="ES81" s="19">
        <f t="shared" si="63"/>
        <v>0</v>
      </c>
      <c r="ET81" s="19">
        <f t="shared" si="63"/>
        <v>0</v>
      </c>
      <c r="EU81" s="19">
        <f t="shared" si="63"/>
        <v>0</v>
      </c>
      <c r="EV81" s="19">
        <f t="shared" si="63"/>
        <v>0</v>
      </c>
      <c r="EW81" s="19">
        <f t="shared" si="63"/>
        <v>0</v>
      </c>
      <c r="EX81" s="19">
        <f t="shared" si="63"/>
        <v>0</v>
      </c>
      <c r="EY81" s="19">
        <f t="shared" si="63"/>
        <v>0</v>
      </c>
      <c r="EZ81" s="19">
        <f t="shared" si="63"/>
        <v>0</v>
      </c>
      <c r="FA81" s="19">
        <f t="shared" si="63"/>
        <v>0</v>
      </c>
      <c r="FB81" s="19">
        <f t="shared" si="63"/>
        <v>0</v>
      </c>
      <c r="FC81" s="19">
        <f t="shared" si="63"/>
        <v>0</v>
      </c>
      <c r="FD81" s="19">
        <f t="shared" si="63"/>
        <v>0</v>
      </c>
      <c r="FE81" s="19">
        <f t="shared" si="63"/>
        <v>0</v>
      </c>
      <c r="FF81" s="19">
        <f t="shared" si="63"/>
        <v>0</v>
      </c>
      <c r="FG81" s="19">
        <f t="shared" si="63"/>
        <v>0</v>
      </c>
      <c r="FH81" s="19">
        <f t="shared" si="63"/>
        <v>0</v>
      </c>
      <c r="FI81" s="19">
        <f t="shared" si="63"/>
        <v>0</v>
      </c>
      <c r="FJ81" s="19">
        <f t="shared" si="63"/>
        <v>0</v>
      </c>
      <c r="FK81" s="19">
        <f t="shared" si="63"/>
        <v>0</v>
      </c>
      <c r="FL81" s="19">
        <f t="shared" si="63"/>
        <v>0</v>
      </c>
      <c r="FM81" s="19">
        <f t="shared" si="63"/>
        <v>0</v>
      </c>
      <c r="FN81" s="19">
        <f t="shared" si="63"/>
        <v>0</v>
      </c>
      <c r="FO81" s="19">
        <f t="shared" si="63"/>
        <v>0</v>
      </c>
      <c r="FP81" s="19">
        <f t="shared" si="63"/>
        <v>0</v>
      </c>
      <c r="FQ81" s="19">
        <f t="shared" si="63"/>
        <v>0</v>
      </c>
      <c r="FR81" s="19">
        <f t="shared" si="63"/>
        <v>0</v>
      </c>
    </row>
    <row r="82" spans="1:174">
      <c r="A82" s="4" t="s">
        <v>127</v>
      </c>
      <c r="B82" s="3">
        <f>+F82+AI82+AM82+AQ82+AU82+AY82+BC82+BG82+BK82+BO82+EM82+EQ82+BW82+K82+O82+CA82+S82+W82+AA82+AE82+BS82+CE82+CI82+CM82+CQ82+CU82+CY82+DC82+DG82+DK82+DO82+DS82+DW82+EA82+EE82+EI82+EY82+EU82+FC82+FF82+FK82+FO82</f>
        <v>929206200</v>
      </c>
      <c r="C82" s="3">
        <f>+G82+AJ82+AN82+AR82+AV82+AZ82+BD82+BH82+BL82+BP82+EN82+ER82+BX82+L82+P82+CB82+T82+X82+AB82+AF82+BT82+CF82+CJ82+CN82+CR82+CV82+CZ82+DD82+DH82+DL82+DP82+DT82+DX82+EB82+EF82+EJ82+EZ82+EV82+FD82+FG82+FL82+FP82</f>
        <v>700564627</v>
      </c>
      <c r="D82" s="3">
        <f>+H82+AK82+AO82+AS82+AW82+BA82+BE82+BI82+BM82+BQ82+EO82+ES82+BY82+M82+Q82+CC82+U82+Y82+AC82+AG82+BU82+CG82+CK82+CO82+CS82+CW82+DA82+DE82+DI82+DM82+DQ82+DU82+DY82+EC82+EG82+EK82+FA82+EW82+FE82+FH82+FM82+FQ82</f>
        <v>693807693</v>
      </c>
      <c r="E82" s="3">
        <f t="shared" ref="E82:E88" si="64">+J82+AL82+AP82+AT82+AX82+BB82+BF82+BJ82+BN82+BR82+EP82+ET82+BZ82+N82+R82+CD82+V82+Z82+AD82+AH82+BV82+CH82+CL82+CP82+CT82+CX82+DB82+DF82+DJ82+DN82+DR82+DV82+DZ82+ED82+EH82+EL82+FB82+EX82+FF82+FI82+FN82+FR82</f>
        <v>675400323</v>
      </c>
      <c r="F82" s="3">
        <v>902294200</v>
      </c>
      <c r="G82" s="3">
        <v>675534655</v>
      </c>
      <c r="H82" s="3">
        <v>675517106</v>
      </c>
      <c r="I82" s="3"/>
      <c r="J82" s="3">
        <v>657109736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26912000</v>
      </c>
      <c r="BT82" s="3">
        <v>25029972</v>
      </c>
      <c r="BU82" s="3">
        <v>18290587</v>
      </c>
      <c r="BV82" s="3">
        <v>18290587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0</v>
      </c>
      <c r="EC82" s="3">
        <v>0</v>
      </c>
      <c r="ED82" s="3">
        <v>0</v>
      </c>
      <c r="EE82" s="3">
        <v>0</v>
      </c>
      <c r="EF82" s="3">
        <v>0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</row>
    <row r="83" spans="1:174" hidden="1" outlineLevel="1">
      <c r="A83" s="4" t="s">
        <v>128</v>
      </c>
      <c r="B83" s="3">
        <f>+F83+AI83+AM83+AQ83+AU83+AY83+BC83+BG83+BK83+BO83+EM83+EQ83+BW83+K83+O83+CA83+S83+W83+AA83+AE83+BS83+CE83+CI83+CM83+CQ83+CU83+CY83+DC83+DG83+DK83+DO83+DS83+DW83+EA83+EE83+EI83+EY83+EU83+FC83+FF83+FK83+FO83</f>
        <v>1155706180</v>
      </c>
      <c r="C83" s="3">
        <f>+G83+AJ83+AN83+AR83+AV83+AZ83+BD83+BH83+BL83+BP83+EN83+ER83+BX83+L83+P83+CB83+T83+X83+AB83+AF83+BT83+CF83+CJ83+CN83+CR83+CV83+CZ83+DD83+DH83+DL83+DP83+DT83+DX83+EB83+EF83+EJ83+EZ83+EV83+FD83+FG83+FL83+FP83</f>
        <v>1155706180</v>
      </c>
      <c r="D83" s="3">
        <f>+H83+AK83+AO83+AS83+AW83+BA83+BE83+BI83+BM83+BQ83+EO83+ES83+BY83+M83+Q83+CC83+U83+Y83+AC83+AG83+BU83+CG83+CK83+CO83+CS83+CW83+DA83+DE83+DI83+DM83+DQ83+DU83+DY83+EC83+EG83+EK83+FA83+EW83+FE83+FH83+FM83+FQ83</f>
        <v>498293531</v>
      </c>
      <c r="E83" s="3">
        <f t="shared" si="64"/>
        <v>498293531</v>
      </c>
      <c r="F83" s="3">
        <v>0</v>
      </c>
      <c r="G83" s="3">
        <v>0</v>
      </c>
      <c r="H83" s="3">
        <v>0</v>
      </c>
      <c r="I83" s="3"/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1155706180</v>
      </c>
      <c r="AJ83" s="3">
        <v>1155706180</v>
      </c>
      <c r="AK83" s="3">
        <v>498293531</v>
      </c>
      <c r="AL83" s="3">
        <v>498293531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</row>
    <row r="84" spans="1:174" hidden="1" outlineLevel="1">
      <c r="A84" s="4" t="s">
        <v>129</v>
      </c>
      <c r="B84" s="3">
        <f>+F84+AI84+AM84+AQ84+AU84+AY84+BC84+BG84+BK84+BO84+EM84+EQ84+BW84+K84+O84+CA84+S84+W84+AA84+AE84+BS84+CE84+CI84+CM84+CQ84+CU84+CY84+DC84+DG84+DK84+DO84+DS84+DW84+EA84+EE84+EI84+EY84+EU84+FC84+FF84+FK84+FO84</f>
        <v>1542319816</v>
      </c>
      <c r="C84" s="3">
        <f>+G84+AJ84+AN84+AR84+AV84+AZ84+BD84+BH84+BL84+BP84+EN84+ER84+BX84+L84+P84+CB84+T84+X84+AB84+AF84+BT84+CF84+CJ84+CN84+CR84+CV84+CZ84+DD84+DH84+DL84+DP84+DT84+DX84+EB84+EF84+EJ84+EZ84+EV84+FD84+FG84+FL84+FP84</f>
        <v>450944595</v>
      </c>
      <c r="D84" s="3">
        <f>+H84+AK84+AO84+AS84+AW84+BA84+BE84+BI84+BM84+BQ84+EO84+ES84+BY84+M84+Q84+CC84+U84+Y84+AC84+AG84+BU84+CG84+CK84+CO84+CS84+CW84+DA84+DE84+DI84+DM84+DQ84+DU84+DY84+EC84+EG84+EK84+FA84+EW84+FE84+FH84+FM84+FQ84</f>
        <v>253680408</v>
      </c>
      <c r="E84" s="3">
        <f t="shared" si="64"/>
        <v>253680408</v>
      </c>
      <c r="F84" s="3">
        <v>0</v>
      </c>
      <c r="G84" s="3">
        <v>0</v>
      </c>
      <c r="H84" s="3">
        <v>0</v>
      </c>
      <c r="I84" s="3"/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1172970569</v>
      </c>
      <c r="AJ84" s="3">
        <v>450944595</v>
      </c>
      <c r="AK84" s="3">
        <v>253680408</v>
      </c>
      <c r="AL84" s="3">
        <v>253680408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205720020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0</v>
      </c>
      <c r="EE84" s="3">
        <v>163629227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0</v>
      </c>
      <c r="EL84" s="3">
        <v>0</v>
      </c>
      <c r="EM84" s="3">
        <v>0</v>
      </c>
      <c r="EN84" s="3">
        <v>0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  <c r="ET84" s="3">
        <v>0</v>
      </c>
      <c r="EU84" s="3">
        <v>0</v>
      </c>
      <c r="EV84" s="3">
        <v>0</v>
      </c>
      <c r="EW84" s="3">
        <v>0</v>
      </c>
      <c r="EX84" s="3">
        <v>0</v>
      </c>
      <c r="EY84" s="3">
        <v>0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3">
        <v>0</v>
      </c>
      <c r="FI84" s="3">
        <v>0</v>
      </c>
      <c r="FJ84" s="3">
        <v>0</v>
      </c>
      <c r="FK84" s="3">
        <v>0</v>
      </c>
      <c r="FL84" s="3">
        <v>0</v>
      </c>
      <c r="FM84" s="3">
        <v>0</v>
      </c>
      <c r="FN84" s="3">
        <v>0</v>
      </c>
      <c r="FO84" s="3">
        <v>0</v>
      </c>
      <c r="FP84" s="3">
        <v>0</v>
      </c>
      <c r="FQ84" s="3">
        <v>0</v>
      </c>
      <c r="FR84" s="3">
        <v>0</v>
      </c>
    </row>
    <row r="85" spans="1:174" hidden="1" outlineLevel="1">
      <c r="A85" s="4" t="s">
        <v>130</v>
      </c>
      <c r="B85" s="3">
        <f>+F85+AI85+AM85+AQ85+AU85+AY85+BC85+BG85+BK85+BO85+EM85+EQ85+BW85+K85+O85+CA85+S85+W85+AA85+AE85+BS85+CE85+CI85+CM85+CQ85+CU85+CY85+DC85+DG85+DK85+DO85+DS85+DW85+EA85+EE85+EI85+EY85+EU85+FC85+FF85+FK85+FO85</f>
        <v>604103586</v>
      </c>
      <c r="C85" s="3">
        <f>+G85+AJ85+AN85+AR85+AV85+AZ85+BD85+BH85+BL85+BP85+EN85+ER85+BX85+L85+P85+CB85+T85+X85+AB85+AF85+BT85+CF85+CJ85+CN85+CR85+CV85+CZ85+DD85+DH85+DL85+DP85+DT85+DX85+EB85+EF85+EJ85+EZ85+EV85+FD85+FG85+FL85+FP85</f>
        <v>318589227</v>
      </c>
      <c r="D85" s="3">
        <f>+H85+AK85+AO85+AS85+AW85+BA85+BE85+BI85+BM85+BQ85+EO85+ES85+BY85+M85+Q85+CC85+U85+Y85+AC85+AG85+BU85+CG85+CK85+CO85+CS85+CW85+DA85+DE85+DI85+DM85+DQ85+DU85+DY85+EC85+EG85+EK85+FA85+EW85+FE85+FH85+FM85+FQ85</f>
        <v>153407876</v>
      </c>
      <c r="E85" s="3">
        <f t="shared" si="64"/>
        <v>153407876</v>
      </c>
      <c r="F85" s="3">
        <v>0</v>
      </c>
      <c r="G85" s="3">
        <v>0</v>
      </c>
      <c r="H85" s="3">
        <v>0</v>
      </c>
      <c r="I85" s="3"/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604103586</v>
      </c>
      <c r="AJ85" s="3">
        <v>318589227</v>
      </c>
      <c r="AK85" s="3">
        <f>304772434-151364558</f>
        <v>153407876</v>
      </c>
      <c r="AL85" s="3">
        <f>304772434-151364558</f>
        <v>153407876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0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  <c r="FN85" s="3">
        <v>0</v>
      </c>
      <c r="FO85" s="3">
        <v>0</v>
      </c>
      <c r="FP85" s="3">
        <v>0</v>
      </c>
      <c r="FQ85" s="3">
        <v>0</v>
      </c>
      <c r="FR85" s="3">
        <v>0</v>
      </c>
    </row>
    <row r="86" spans="1:174" hidden="1" outlineLevel="1">
      <c r="A86" s="4" t="s">
        <v>131</v>
      </c>
      <c r="B86" s="3">
        <f>+F86+AI86+AM86+AQ86+AU86+AY86+BC86+BG86+BK86+BO86+EM86+EQ86+BW86+K86+O86+CA86+S86+W86+AA86+AE86+BS86+CE86+CI86+CM86+CQ86+CU86+CY86+DC86+DG86+DK86+DO86+DS86+DW86+EA86+EE86+EI86+EY86+EU86+FC86+FF86+FK86+FO86</f>
        <v>589651730</v>
      </c>
      <c r="C86" s="3">
        <f>+G86+AJ86+AN86+AR86+AV86+AZ86+BD86+BH86+BL86+BP86+EN86+ER86+BX86+L86+P86+CB86+T86+X86+AB86+AF86+BT86+CF86+CJ86+CN86+CR86+CV86+CZ86+DD86+DH86+DL86+DP86+DT86+DX86+EB86+EF86+EJ86+EZ86+EV86+FD86+FG86+FL86+FP86</f>
        <v>261252633</v>
      </c>
      <c r="D86" s="3">
        <f>+H86+AK86+AO86+AS86+AW86+BA86+BE86+BI86+BM86+BQ86+EO86+ES86+BY86+M86+Q86+CC86+U86+Y86+AC86+AG86+BU86+CG86+CK86+CO86+CS86+CW86+DA86+DE86+DI86+DM86+DQ86+DU86+DY86+EC86+EG86+EK86+FA86+EW86+FE86+FH86+FM86+FQ86</f>
        <v>49800797</v>
      </c>
      <c r="E86" s="3">
        <f t="shared" si="64"/>
        <v>49800797</v>
      </c>
      <c r="F86" s="3">
        <v>0</v>
      </c>
      <c r="G86" s="3">
        <v>0</v>
      </c>
      <c r="H86" s="3">
        <v>0</v>
      </c>
      <c r="I86" s="3"/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16903348</v>
      </c>
      <c r="P86" s="3">
        <v>16903348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112600000</v>
      </c>
      <c r="AF86" s="3">
        <v>112600000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81948488</v>
      </c>
      <c r="AN86" s="3">
        <v>81948488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158939149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47244032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136706140</v>
      </c>
      <c r="DL86" s="3">
        <v>49800797</v>
      </c>
      <c r="DM86" s="3">
        <v>49800797</v>
      </c>
      <c r="DN86" s="3">
        <v>49800797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35310573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0</v>
      </c>
      <c r="EL86" s="3">
        <v>0</v>
      </c>
      <c r="EM86" s="3">
        <v>0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0</v>
      </c>
      <c r="FB86" s="3">
        <v>0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3">
        <v>0</v>
      </c>
      <c r="FI86" s="3">
        <v>0</v>
      </c>
      <c r="FJ86" s="3">
        <v>0</v>
      </c>
      <c r="FK86" s="3">
        <v>0</v>
      </c>
      <c r="FL86" s="3">
        <v>0</v>
      </c>
      <c r="FM86" s="3">
        <v>0</v>
      </c>
      <c r="FN86" s="3">
        <v>0</v>
      </c>
      <c r="FO86" s="3">
        <v>0</v>
      </c>
      <c r="FP86" s="3">
        <v>0</v>
      </c>
      <c r="FQ86" s="3">
        <v>0</v>
      </c>
      <c r="FR86" s="3">
        <v>0</v>
      </c>
    </row>
    <row r="87" spans="1:174" hidden="1" outlineLevel="1">
      <c r="A87" s="4" t="s">
        <v>132</v>
      </c>
      <c r="B87" s="3">
        <f>+F87+AI87+AM87+AQ87+AU87+AY87+BC87+BG87+BK87+BO87+EM87+EQ87+BW87+K87+O87+CA87+S87+W87+AA87+AE87+BS87+CE87+CI87+CM87+CQ87+CU87+CY87+DC87+DG87+DK87+DO87+DS87+DW87+EA87+EE87+EI87+EY87+EU87+FC87+FF87+FK87+FO87</f>
        <v>262624000</v>
      </c>
      <c r="C87" s="3">
        <f>+G87+AJ87+AN87+AR87+AV87+AZ87+BD87+BH87+BL87+BP87+EN87+ER87+BX87+L87+P87+CB87+T87+X87+AB87+AF87+BT87+CF87+CJ87+CN87+CR87+CV87+CZ87+DD87+DH87+DL87+DP87+DT87+DX87+EB87+EF87+EJ87+EZ87+EV87+FD87+FG87+FL87+FP87</f>
        <v>0</v>
      </c>
      <c r="D87" s="3">
        <f>+H87+AK87+AO87+AS87+AW87+BA87+BE87+BI87+BM87+BQ87+EO87+ES87+BY87+M87+Q87+CC87+U87+Y87+AC87+AG87+BU87+CG87+CK87+CO87+CS87+CW87+DA87+DE87+DI87+DM87+DQ87+DU87+DY87+EC87+EG87+EK87+FA87+EW87+FE87+FH87+FM87+FQ87</f>
        <v>0</v>
      </c>
      <c r="E87" s="3">
        <f t="shared" si="64"/>
        <v>0</v>
      </c>
      <c r="F87" s="3">
        <v>0</v>
      </c>
      <c r="G87" s="3">
        <v>0</v>
      </c>
      <c r="H87" s="3">
        <v>0</v>
      </c>
      <c r="I87" s="3"/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162624000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100000000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0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0</v>
      </c>
      <c r="EK87" s="3">
        <v>0</v>
      </c>
      <c r="EL87" s="3">
        <v>0</v>
      </c>
      <c r="EM87" s="3">
        <v>0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0</v>
      </c>
      <c r="EW87" s="3">
        <v>0</v>
      </c>
      <c r="EX87" s="3">
        <v>0</v>
      </c>
      <c r="EY87" s="3">
        <v>0</v>
      </c>
      <c r="EZ87" s="3">
        <v>0</v>
      </c>
      <c r="FA87" s="3">
        <v>0</v>
      </c>
      <c r="FB87" s="3">
        <v>0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3">
        <v>0</v>
      </c>
      <c r="FI87" s="3">
        <v>0</v>
      </c>
      <c r="FJ87" s="3">
        <v>0</v>
      </c>
      <c r="FK87" s="3">
        <v>0</v>
      </c>
      <c r="FL87" s="3">
        <v>0</v>
      </c>
      <c r="FM87" s="3">
        <v>0</v>
      </c>
      <c r="FN87" s="3">
        <v>0</v>
      </c>
      <c r="FO87" s="3">
        <v>0</v>
      </c>
      <c r="FP87" s="3">
        <v>0</v>
      </c>
      <c r="FQ87" s="3">
        <v>0</v>
      </c>
      <c r="FR87" s="3">
        <v>0</v>
      </c>
    </row>
    <row r="88" spans="1:174" hidden="1" outlineLevel="1">
      <c r="A88" s="4" t="s">
        <v>133</v>
      </c>
      <c r="B88" s="3">
        <f>+F88+AI88+AM88+AQ88+AU88+AY88+BC88+BG88+BK88+BO88+EM88+EQ88+BW88+K88+O88+CA88+S88+W88+AA88+AE88+BS88+CE88+CI88+CM88+CQ88+CU88+CY88+DC88+DG88+DK88+DO88+DS88+DW88+EA88+EE88+EI88+EY88+EU88+FC88+FF88+FK88+FO88</f>
        <v>0</v>
      </c>
      <c r="C88" s="3">
        <f>+G88+AJ88+AN88+AR88+AV88+AZ88+BD88+BH88+BL88+BP88+EN88+ER88+BX88+L88+P88+CB88+T88+X88+AB88+AF88+BT88+CF88+CJ88+CN88+CR88+CV88+CZ88+DD88+DH88+DL88+DP88+DT88+DX88+EB88+EF88+EJ88+EZ88+EV88+FD88+FG88+FL88+FP88</f>
        <v>0</v>
      </c>
      <c r="D88" s="3">
        <f>+H88+AK88+AO88+AS88+AW88+BA88+BE88+BI88+BM88+BQ88+EO88+ES88+BY88+M88+Q88+CC88+U88+Y88+AC88+AG88+BU88+CG88+CK88+CO88+CS88+CW88+DA88+DE88+DI88+DM88+DQ88+DU88+DY88+EC88+EG88+EK88+FA88+EW88+FE88+FH88+FM88+FQ88</f>
        <v>0</v>
      </c>
      <c r="E88" s="3">
        <f t="shared" si="64"/>
        <v>0</v>
      </c>
      <c r="F88" s="3">
        <v>0</v>
      </c>
      <c r="G88" s="3">
        <v>0</v>
      </c>
      <c r="H88" s="3">
        <v>0</v>
      </c>
      <c r="I88" s="3"/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0</v>
      </c>
      <c r="EC88" s="3">
        <v>0</v>
      </c>
      <c r="ED88" s="3">
        <v>0</v>
      </c>
      <c r="EE88" s="3">
        <v>0</v>
      </c>
      <c r="EF88" s="3">
        <v>0</v>
      </c>
      <c r="EG88" s="3">
        <v>0</v>
      </c>
      <c r="EH88" s="3">
        <v>0</v>
      </c>
      <c r="EI88" s="3">
        <v>0</v>
      </c>
      <c r="EJ88" s="3">
        <v>0</v>
      </c>
      <c r="EK88" s="3">
        <v>0</v>
      </c>
      <c r="EL88" s="3">
        <v>0</v>
      </c>
      <c r="EM88" s="3">
        <v>0</v>
      </c>
      <c r="EN88" s="3">
        <v>0</v>
      </c>
      <c r="EO88" s="3">
        <v>0</v>
      </c>
      <c r="EP88" s="3">
        <v>0</v>
      </c>
      <c r="EQ88" s="3">
        <v>0</v>
      </c>
      <c r="ER88" s="3">
        <v>0</v>
      </c>
      <c r="ES88" s="3">
        <v>0</v>
      </c>
      <c r="ET88" s="3">
        <v>0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0</v>
      </c>
      <c r="FA88" s="3">
        <v>0</v>
      </c>
      <c r="FB88" s="3">
        <v>0</v>
      </c>
      <c r="FC88" s="3">
        <v>0</v>
      </c>
      <c r="FD88" s="3">
        <v>0</v>
      </c>
      <c r="FE88" s="3">
        <v>0</v>
      </c>
      <c r="FF88" s="3">
        <v>0</v>
      </c>
      <c r="FG88" s="3">
        <v>0</v>
      </c>
      <c r="FH88" s="3">
        <v>0</v>
      </c>
      <c r="FI88" s="3">
        <v>0</v>
      </c>
      <c r="FJ88" s="3">
        <v>0</v>
      </c>
      <c r="FK88" s="3">
        <v>0</v>
      </c>
      <c r="FL88" s="3">
        <v>0</v>
      </c>
      <c r="FM88" s="3">
        <v>0</v>
      </c>
      <c r="FN88" s="3">
        <v>0</v>
      </c>
      <c r="FO88" s="3">
        <v>0</v>
      </c>
      <c r="FP88" s="3">
        <v>0</v>
      </c>
      <c r="FQ88" s="3">
        <v>0</v>
      </c>
      <c r="FR88" s="3">
        <v>0</v>
      </c>
    </row>
    <row r="89" spans="1:174" s="9" customFormat="1" collapsed="1">
      <c r="A89" s="2" t="s">
        <v>134</v>
      </c>
      <c r="B89" s="11">
        <f>+B90</f>
        <v>3047416503</v>
      </c>
      <c r="C89" s="11">
        <f>+C90</f>
        <v>2585310709</v>
      </c>
      <c r="D89" s="11">
        <f>+D90</f>
        <v>1283444640</v>
      </c>
      <c r="E89" s="11">
        <f>+E90</f>
        <v>1255074173</v>
      </c>
      <c r="F89" s="11">
        <f t="shared" ref="F89:BQ89" si="65">+F90</f>
        <v>1751106547</v>
      </c>
      <c r="G89" s="11">
        <f t="shared" si="65"/>
        <v>1477807512</v>
      </c>
      <c r="H89" s="11">
        <f t="shared" si="65"/>
        <v>973295711</v>
      </c>
      <c r="I89" s="11"/>
      <c r="J89" s="11">
        <f t="shared" si="65"/>
        <v>960629594</v>
      </c>
      <c r="K89" s="11">
        <f t="shared" si="65"/>
        <v>0</v>
      </c>
      <c r="L89" s="11">
        <f t="shared" si="65"/>
        <v>0</v>
      </c>
      <c r="M89" s="11">
        <f t="shared" si="65"/>
        <v>0</v>
      </c>
      <c r="N89" s="11">
        <f t="shared" si="65"/>
        <v>0</v>
      </c>
      <c r="O89" s="11">
        <f t="shared" si="65"/>
        <v>420000000</v>
      </c>
      <c r="P89" s="11">
        <f t="shared" si="65"/>
        <v>418468918</v>
      </c>
      <c r="Q89" s="11">
        <f t="shared" si="65"/>
        <v>170127706</v>
      </c>
      <c r="R89" s="11">
        <f t="shared" si="65"/>
        <v>155127706</v>
      </c>
      <c r="S89" s="11">
        <f t="shared" si="65"/>
        <v>0</v>
      </c>
      <c r="T89" s="11">
        <f t="shared" si="65"/>
        <v>0</v>
      </c>
      <c r="U89" s="11">
        <f t="shared" si="65"/>
        <v>0</v>
      </c>
      <c r="V89" s="11">
        <f t="shared" si="65"/>
        <v>0</v>
      </c>
      <c r="W89" s="11">
        <f t="shared" si="65"/>
        <v>0</v>
      </c>
      <c r="X89" s="11">
        <f t="shared" si="65"/>
        <v>0</v>
      </c>
      <c r="Y89" s="11">
        <f t="shared" si="65"/>
        <v>0</v>
      </c>
      <c r="Z89" s="11">
        <f t="shared" si="65"/>
        <v>0</v>
      </c>
      <c r="AA89" s="11">
        <f t="shared" si="65"/>
        <v>0</v>
      </c>
      <c r="AB89" s="11">
        <f t="shared" si="65"/>
        <v>0</v>
      </c>
      <c r="AC89" s="11">
        <f t="shared" si="65"/>
        <v>0</v>
      </c>
      <c r="AD89" s="11">
        <f t="shared" si="65"/>
        <v>0</v>
      </c>
      <c r="AE89" s="11">
        <f t="shared" si="65"/>
        <v>0</v>
      </c>
      <c r="AF89" s="11">
        <f t="shared" si="65"/>
        <v>0</v>
      </c>
      <c r="AG89" s="11">
        <f t="shared" si="65"/>
        <v>0</v>
      </c>
      <c r="AH89" s="11">
        <f t="shared" si="65"/>
        <v>0</v>
      </c>
      <c r="AI89" s="11">
        <f t="shared" si="65"/>
        <v>100000000</v>
      </c>
      <c r="AJ89" s="11">
        <f t="shared" si="65"/>
        <v>100000000</v>
      </c>
      <c r="AK89" s="11">
        <f t="shared" si="65"/>
        <v>100000000</v>
      </c>
      <c r="AL89" s="11">
        <f t="shared" si="65"/>
        <v>100000000</v>
      </c>
      <c r="AM89" s="11">
        <f t="shared" si="65"/>
        <v>0</v>
      </c>
      <c r="AN89" s="11">
        <f t="shared" si="65"/>
        <v>0</v>
      </c>
      <c r="AO89" s="11">
        <f t="shared" si="65"/>
        <v>0</v>
      </c>
      <c r="AP89" s="11">
        <f t="shared" si="65"/>
        <v>0</v>
      </c>
      <c r="AQ89" s="11">
        <f t="shared" si="65"/>
        <v>0</v>
      </c>
      <c r="AR89" s="11">
        <f t="shared" si="65"/>
        <v>0</v>
      </c>
      <c r="AS89" s="11">
        <f t="shared" si="65"/>
        <v>0</v>
      </c>
      <c r="AT89" s="11">
        <f t="shared" si="65"/>
        <v>0</v>
      </c>
      <c r="AU89" s="11">
        <f t="shared" si="65"/>
        <v>0</v>
      </c>
      <c r="AV89" s="11">
        <f t="shared" si="65"/>
        <v>0</v>
      </c>
      <c r="AW89" s="11">
        <f t="shared" si="65"/>
        <v>0</v>
      </c>
      <c r="AX89" s="11">
        <f t="shared" si="65"/>
        <v>0</v>
      </c>
      <c r="AY89" s="11">
        <f t="shared" si="65"/>
        <v>0</v>
      </c>
      <c r="AZ89" s="11">
        <f t="shared" si="65"/>
        <v>0</v>
      </c>
      <c r="BA89" s="11">
        <f t="shared" si="65"/>
        <v>0</v>
      </c>
      <c r="BB89" s="11">
        <f t="shared" si="65"/>
        <v>0</v>
      </c>
      <c r="BC89" s="11">
        <f t="shared" si="65"/>
        <v>0</v>
      </c>
      <c r="BD89" s="11">
        <f t="shared" si="65"/>
        <v>0</v>
      </c>
      <c r="BE89" s="11">
        <f t="shared" si="65"/>
        <v>0</v>
      </c>
      <c r="BF89" s="11">
        <f t="shared" si="65"/>
        <v>0</v>
      </c>
      <c r="BG89" s="11">
        <f t="shared" si="65"/>
        <v>4852240</v>
      </c>
      <c r="BH89" s="11">
        <f t="shared" si="65"/>
        <v>3645435</v>
      </c>
      <c r="BI89" s="11">
        <f t="shared" si="65"/>
        <v>3645435</v>
      </c>
      <c r="BJ89" s="11">
        <f t="shared" si="65"/>
        <v>2941085</v>
      </c>
      <c r="BK89" s="11">
        <f t="shared" si="65"/>
        <v>0</v>
      </c>
      <c r="BL89" s="11">
        <f t="shared" si="65"/>
        <v>0</v>
      </c>
      <c r="BM89" s="11">
        <f t="shared" si="65"/>
        <v>0</v>
      </c>
      <c r="BN89" s="11">
        <f t="shared" si="65"/>
        <v>0</v>
      </c>
      <c r="BO89" s="11">
        <f t="shared" si="65"/>
        <v>0</v>
      </c>
      <c r="BP89" s="11">
        <f t="shared" si="65"/>
        <v>0</v>
      </c>
      <c r="BQ89" s="11">
        <f t="shared" si="65"/>
        <v>0</v>
      </c>
      <c r="BR89" s="11">
        <f t="shared" ref="BR89:EC89" si="66">+BR90</f>
        <v>0</v>
      </c>
      <c r="BS89" s="11">
        <f t="shared" si="66"/>
        <v>721457716</v>
      </c>
      <c r="BT89" s="11">
        <f t="shared" si="66"/>
        <v>585388844</v>
      </c>
      <c r="BU89" s="11">
        <f t="shared" si="66"/>
        <v>36375788</v>
      </c>
      <c r="BV89" s="11">
        <f t="shared" si="66"/>
        <v>36375788</v>
      </c>
      <c r="BW89" s="11">
        <f t="shared" si="66"/>
        <v>0</v>
      </c>
      <c r="BX89" s="11">
        <f t="shared" si="66"/>
        <v>0</v>
      </c>
      <c r="BY89" s="11">
        <f t="shared" si="66"/>
        <v>0</v>
      </c>
      <c r="BZ89" s="11">
        <f t="shared" si="66"/>
        <v>0</v>
      </c>
      <c r="CA89" s="11">
        <f t="shared" si="66"/>
        <v>0</v>
      </c>
      <c r="CB89" s="11">
        <f t="shared" si="66"/>
        <v>0</v>
      </c>
      <c r="CC89" s="11">
        <f t="shared" si="66"/>
        <v>0</v>
      </c>
      <c r="CD89" s="11">
        <f t="shared" si="66"/>
        <v>0</v>
      </c>
      <c r="CE89" s="11">
        <f t="shared" si="66"/>
        <v>0</v>
      </c>
      <c r="CF89" s="11">
        <f t="shared" si="66"/>
        <v>0</v>
      </c>
      <c r="CG89" s="11">
        <f t="shared" si="66"/>
        <v>0</v>
      </c>
      <c r="CH89" s="11">
        <f t="shared" si="66"/>
        <v>0</v>
      </c>
      <c r="CI89" s="11">
        <f t="shared" si="66"/>
        <v>0</v>
      </c>
      <c r="CJ89" s="11">
        <f t="shared" si="66"/>
        <v>0</v>
      </c>
      <c r="CK89" s="11">
        <f t="shared" si="66"/>
        <v>0</v>
      </c>
      <c r="CL89" s="11">
        <f t="shared" si="66"/>
        <v>0</v>
      </c>
      <c r="CM89" s="11">
        <f t="shared" si="66"/>
        <v>0</v>
      </c>
      <c r="CN89" s="11">
        <f t="shared" si="66"/>
        <v>0</v>
      </c>
      <c r="CO89" s="11">
        <f t="shared" si="66"/>
        <v>0</v>
      </c>
      <c r="CP89" s="11">
        <f t="shared" si="66"/>
        <v>0</v>
      </c>
      <c r="CQ89" s="11">
        <f t="shared" si="66"/>
        <v>0</v>
      </c>
      <c r="CR89" s="11">
        <f t="shared" si="66"/>
        <v>0</v>
      </c>
      <c r="CS89" s="11">
        <f t="shared" si="66"/>
        <v>0</v>
      </c>
      <c r="CT89" s="11">
        <f t="shared" si="66"/>
        <v>0</v>
      </c>
      <c r="CU89" s="11">
        <f t="shared" si="66"/>
        <v>0</v>
      </c>
      <c r="CV89" s="11">
        <f t="shared" si="66"/>
        <v>0</v>
      </c>
      <c r="CW89" s="11">
        <f t="shared" si="66"/>
        <v>0</v>
      </c>
      <c r="CX89" s="11">
        <f t="shared" si="66"/>
        <v>0</v>
      </c>
      <c r="CY89" s="11">
        <f t="shared" si="66"/>
        <v>0</v>
      </c>
      <c r="CZ89" s="11">
        <f t="shared" si="66"/>
        <v>0</v>
      </c>
      <c r="DA89" s="11">
        <f t="shared" si="66"/>
        <v>0</v>
      </c>
      <c r="DB89" s="11">
        <f t="shared" si="66"/>
        <v>0</v>
      </c>
      <c r="DC89" s="11">
        <f t="shared" si="66"/>
        <v>0</v>
      </c>
      <c r="DD89" s="11">
        <f t="shared" si="66"/>
        <v>0</v>
      </c>
      <c r="DE89" s="11">
        <f t="shared" si="66"/>
        <v>0</v>
      </c>
      <c r="DF89" s="11">
        <f t="shared" si="66"/>
        <v>0</v>
      </c>
      <c r="DG89" s="11">
        <f t="shared" si="66"/>
        <v>0</v>
      </c>
      <c r="DH89" s="11">
        <f t="shared" si="66"/>
        <v>0</v>
      </c>
      <c r="DI89" s="11">
        <f t="shared" si="66"/>
        <v>0</v>
      </c>
      <c r="DJ89" s="11">
        <f t="shared" si="66"/>
        <v>0</v>
      </c>
      <c r="DK89" s="11">
        <f t="shared" si="66"/>
        <v>0</v>
      </c>
      <c r="DL89" s="11">
        <f t="shared" si="66"/>
        <v>0</v>
      </c>
      <c r="DM89" s="11">
        <f t="shared" si="66"/>
        <v>0</v>
      </c>
      <c r="DN89" s="11">
        <f t="shared" si="66"/>
        <v>0</v>
      </c>
      <c r="DO89" s="11">
        <f t="shared" si="66"/>
        <v>0</v>
      </c>
      <c r="DP89" s="11">
        <f t="shared" si="66"/>
        <v>0</v>
      </c>
      <c r="DQ89" s="11">
        <f t="shared" si="66"/>
        <v>0</v>
      </c>
      <c r="DR89" s="11">
        <f t="shared" si="66"/>
        <v>0</v>
      </c>
      <c r="DS89" s="11">
        <f t="shared" si="66"/>
        <v>0</v>
      </c>
      <c r="DT89" s="11">
        <f t="shared" si="66"/>
        <v>0</v>
      </c>
      <c r="DU89" s="11">
        <f t="shared" si="66"/>
        <v>0</v>
      </c>
      <c r="DV89" s="11">
        <f t="shared" si="66"/>
        <v>0</v>
      </c>
      <c r="DW89" s="11">
        <f t="shared" si="66"/>
        <v>0</v>
      </c>
      <c r="DX89" s="11">
        <f t="shared" si="66"/>
        <v>0</v>
      </c>
      <c r="DY89" s="11">
        <f t="shared" si="66"/>
        <v>0</v>
      </c>
      <c r="DZ89" s="11">
        <f t="shared" si="66"/>
        <v>0</v>
      </c>
      <c r="EA89" s="11">
        <f t="shared" si="66"/>
        <v>0</v>
      </c>
      <c r="EB89" s="11">
        <f t="shared" si="66"/>
        <v>0</v>
      </c>
      <c r="EC89" s="11">
        <f t="shared" si="66"/>
        <v>0</v>
      </c>
      <c r="ED89" s="11">
        <f t="shared" ref="ED89:FR89" si="67">+ED90</f>
        <v>0</v>
      </c>
      <c r="EE89" s="11">
        <f t="shared" si="67"/>
        <v>50000000</v>
      </c>
      <c r="EF89" s="11">
        <f t="shared" si="67"/>
        <v>0</v>
      </c>
      <c r="EG89" s="11">
        <f t="shared" si="67"/>
        <v>0</v>
      </c>
      <c r="EH89" s="11">
        <f t="shared" si="67"/>
        <v>0</v>
      </c>
      <c r="EI89" s="11">
        <f t="shared" si="67"/>
        <v>0</v>
      </c>
      <c r="EJ89" s="11">
        <f t="shared" si="67"/>
        <v>0</v>
      </c>
      <c r="EK89" s="11">
        <f t="shared" si="67"/>
        <v>0</v>
      </c>
      <c r="EL89" s="11">
        <f t="shared" si="67"/>
        <v>0</v>
      </c>
      <c r="EM89" s="11">
        <f t="shared" si="67"/>
        <v>0</v>
      </c>
      <c r="EN89" s="11">
        <f t="shared" si="67"/>
        <v>0</v>
      </c>
      <c r="EO89" s="11">
        <f t="shared" si="67"/>
        <v>0</v>
      </c>
      <c r="EP89" s="11">
        <f t="shared" si="67"/>
        <v>0</v>
      </c>
      <c r="EQ89" s="11">
        <f t="shared" si="67"/>
        <v>0</v>
      </c>
      <c r="ER89" s="11">
        <f t="shared" si="67"/>
        <v>0</v>
      </c>
      <c r="ES89" s="11">
        <f t="shared" si="67"/>
        <v>0</v>
      </c>
      <c r="ET89" s="11">
        <f t="shared" si="67"/>
        <v>0</v>
      </c>
      <c r="EU89" s="11">
        <f t="shared" si="67"/>
        <v>0</v>
      </c>
      <c r="EV89" s="11">
        <f t="shared" si="67"/>
        <v>0</v>
      </c>
      <c r="EW89" s="11">
        <f t="shared" si="67"/>
        <v>0</v>
      </c>
      <c r="EX89" s="11">
        <f t="shared" si="67"/>
        <v>0</v>
      </c>
      <c r="EY89" s="11">
        <f t="shared" si="67"/>
        <v>0</v>
      </c>
      <c r="EZ89" s="11">
        <f t="shared" si="67"/>
        <v>0</v>
      </c>
      <c r="FA89" s="11">
        <f t="shared" si="67"/>
        <v>0</v>
      </c>
      <c r="FB89" s="11">
        <f t="shared" si="67"/>
        <v>0</v>
      </c>
      <c r="FC89" s="11">
        <f t="shared" si="67"/>
        <v>0</v>
      </c>
      <c r="FD89" s="11">
        <f t="shared" si="67"/>
        <v>0</v>
      </c>
      <c r="FE89" s="11">
        <f t="shared" si="67"/>
        <v>0</v>
      </c>
      <c r="FF89" s="11">
        <f t="shared" si="67"/>
        <v>0</v>
      </c>
      <c r="FG89" s="11">
        <f t="shared" si="67"/>
        <v>0</v>
      </c>
      <c r="FH89" s="11">
        <f t="shared" si="67"/>
        <v>0</v>
      </c>
      <c r="FI89" s="11">
        <f t="shared" si="67"/>
        <v>0</v>
      </c>
      <c r="FJ89" s="11">
        <f t="shared" si="67"/>
        <v>0</v>
      </c>
      <c r="FK89" s="11">
        <f t="shared" si="67"/>
        <v>0</v>
      </c>
      <c r="FL89" s="11">
        <f t="shared" si="67"/>
        <v>0</v>
      </c>
      <c r="FM89" s="11">
        <f t="shared" si="67"/>
        <v>0</v>
      </c>
      <c r="FN89" s="11">
        <f t="shared" si="67"/>
        <v>0</v>
      </c>
      <c r="FO89" s="11">
        <f t="shared" si="67"/>
        <v>0</v>
      </c>
      <c r="FP89" s="11">
        <f t="shared" si="67"/>
        <v>0</v>
      </c>
      <c r="FQ89" s="11">
        <f t="shared" si="67"/>
        <v>0</v>
      </c>
      <c r="FR89" s="11">
        <f t="shared" si="67"/>
        <v>0</v>
      </c>
    </row>
    <row r="90" spans="1:174" s="10" customFormat="1">
      <c r="A90" s="12" t="s">
        <v>135</v>
      </c>
      <c r="B90" s="13">
        <f>+B91+B100+B108</f>
        <v>3047416503</v>
      </c>
      <c r="C90" s="13">
        <f>+C91+C100+C108</f>
        <v>2585310709</v>
      </c>
      <c r="D90" s="13">
        <f>+D91+D100+D108</f>
        <v>1283444640</v>
      </c>
      <c r="E90" s="13">
        <f>+E91+E100+E108</f>
        <v>1255074173</v>
      </c>
      <c r="F90" s="13">
        <f t="shared" ref="F90:BQ90" si="68">+F91+F100+F108</f>
        <v>1751106547</v>
      </c>
      <c r="G90" s="13">
        <f t="shared" si="68"/>
        <v>1477807512</v>
      </c>
      <c r="H90" s="13">
        <f t="shared" si="68"/>
        <v>973295711</v>
      </c>
      <c r="I90" s="13"/>
      <c r="J90" s="13">
        <f t="shared" si="68"/>
        <v>960629594</v>
      </c>
      <c r="K90" s="13">
        <f t="shared" si="68"/>
        <v>0</v>
      </c>
      <c r="L90" s="13">
        <f t="shared" si="68"/>
        <v>0</v>
      </c>
      <c r="M90" s="13">
        <f t="shared" si="68"/>
        <v>0</v>
      </c>
      <c r="N90" s="13">
        <f t="shared" si="68"/>
        <v>0</v>
      </c>
      <c r="O90" s="13">
        <f t="shared" si="68"/>
        <v>420000000</v>
      </c>
      <c r="P90" s="13">
        <f t="shared" si="68"/>
        <v>418468918</v>
      </c>
      <c r="Q90" s="13">
        <f t="shared" si="68"/>
        <v>170127706</v>
      </c>
      <c r="R90" s="13">
        <f t="shared" si="68"/>
        <v>155127706</v>
      </c>
      <c r="S90" s="13">
        <f t="shared" si="68"/>
        <v>0</v>
      </c>
      <c r="T90" s="13">
        <f t="shared" si="68"/>
        <v>0</v>
      </c>
      <c r="U90" s="13">
        <f t="shared" si="68"/>
        <v>0</v>
      </c>
      <c r="V90" s="13">
        <f t="shared" si="68"/>
        <v>0</v>
      </c>
      <c r="W90" s="13">
        <f t="shared" si="68"/>
        <v>0</v>
      </c>
      <c r="X90" s="13">
        <f t="shared" si="68"/>
        <v>0</v>
      </c>
      <c r="Y90" s="13">
        <f t="shared" si="68"/>
        <v>0</v>
      </c>
      <c r="Z90" s="13">
        <f t="shared" si="68"/>
        <v>0</v>
      </c>
      <c r="AA90" s="13">
        <f t="shared" si="68"/>
        <v>0</v>
      </c>
      <c r="AB90" s="13">
        <f t="shared" si="68"/>
        <v>0</v>
      </c>
      <c r="AC90" s="13">
        <f t="shared" si="68"/>
        <v>0</v>
      </c>
      <c r="AD90" s="13">
        <f t="shared" si="68"/>
        <v>0</v>
      </c>
      <c r="AE90" s="13">
        <f t="shared" si="68"/>
        <v>0</v>
      </c>
      <c r="AF90" s="13">
        <f t="shared" si="68"/>
        <v>0</v>
      </c>
      <c r="AG90" s="13">
        <f t="shared" si="68"/>
        <v>0</v>
      </c>
      <c r="AH90" s="13">
        <f t="shared" si="68"/>
        <v>0</v>
      </c>
      <c r="AI90" s="13">
        <f t="shared" si="68"/>
        <v>100000000</v>
      </c>
      <c r="AJ90" s="13">
        <f t="shared" si="68"/>
        <v>100000000</v>
      </c>
      <c r="AK90" s="13">
        <f t="shared" si="68"/>
        <v>100000000</v>
      </c>
      <c r="AL90" s="13">
        <f t="shared" si="68"/>
        <v>100000000</v>
      </c>
      <c r="AM90" s="13">
        <f t="shared" si="68"/>
        <v>0</v>
      </c>
      <c r="AN90" s="13">
        <f t="shared" si="68"/>
        <v>0</v>
      </c>
      <c r="AO90" s="13">
        <f t="shared" si="68"/>
        <v>0</v>
      </c>
      <c r="AP90" s="13">
        <f t="shared" si="68"/>
        <v>0</v>
      </c>
      <c r="AQ90" s="13">
        <f t="shared" si="68"/>
        <v>0</v>
      </c>
      <c r="AR90" s="13">
        <f t="shared" si="68"/>
        <v>0</v>
      </c>
      <c r="AS90" s="13">
        <f t="shared" si="68"/>
        <v>0</v>
      </c>
      <c r="AT90" s="13">
        <f t="shared" si="68"/>
        <v>0</v>
      </c>
      <c r="AU90" s="13">
        <f t="shared" si="68"/>
        <v>0</v>
      </c>
      <c r="AV90" s="13">
        <f t="shared" si="68"/>
        <v>0</v>
      </c>
      <c r="AW90" s="13">
        <f t="shared" si="68"/>
        <v>0</v>
      </c>
      <c r="AX90" s="13">
        <f t="shared" si="68"/>
        <v>0</v>
      </c>
      <c r="AY90" s="13">
        <f t="shared" si="68"/>
        <v>0</v>
      </c>
      <c r="AZ90" s="13">
        <f t="shared" si="68"/>
        <v>0</v>
      </c>
      <c r="BA90" s="13">
        <f t="shared" si="68"/>
        <v>0</v>
      </c>
      <c r="BB90" s="13">
        <f t="shared" si="68"/>
        <v>0</v>
      </c>
      <c r="BC90" s="13">
        <f t="shared" si="68"/>
        <v>0</v>
      </c>
      <c r="BD90" s="13">
        <f t="shared" si="68"/>
        <v>0</v>
      </c>
      <c r="BE90" s="13">
        <f t="shared" si="68"/>
        <v>0</v>
      </c>
      <c r="BF90" s="13">
        <f t="shared" si="68"/>
        <v>0</v>
      </c>
      <c r="BG90" s="13">
        <f t="shared" si="68"/>
        <v>4852240</v>
      </c>
      <c r="BH90" s="13">
        <f t="shared" si="68"/>
        <v>3645435</v>
      </c>
      <c r="BI90" s="13">
        <f t="shared" si="68"/>
        <v>3645435</v>
      </c>
      <c r="BJ90" s="13">
        <f t="shared" si="68"/>
        <v>2941085</v>
      </c>
      <c r="BK90" s="13">
        <f t="shared" si="68"/>
        <v>0</v>
      </c>
      <c r="BL90" s="13">
        <f t="shared" si="68"/>
        <v>0</v>
      </c>
      <c r="BM90" s="13">
        <f t="shared" si="68"/>
        <v>0</v>
      </c>
      <c r="BN90" s="13">
        <f t="shared" si="68"/>
        <v>0</v>
      </c>
      <c r="BO90" s="13">
        <f t="shared" si="68"/>
        <v>0</v>
      </c>
      <c r="BP90" s="13">
        <f t="shared" si="68"/>
        <v>0</v>
      </c>
      <c r="BQ90" s="13">
        <f t="shared" si="68"/>
        <v>0</v>
      </c>
      <c r="BR90" s="13">
        <f t="shared" ref="BR90:EC90" si="69">+BR91+BR100+BR108</f>
        <v>0</v>
      </c>
      <c r="BS90" s="13">
        <f t="shared" si="69"/>
        <v>721457716</v>
      </c>
      <c r="BT90" s="13">
        <f t="shared" si="69"/>
        <v>585388844</v>
      </c>
      <c r="BU90" s="13">
        <f t="shared" si="69"/>
        <v>36375788</v>
      </c>
      <c r="BV90" s="13">
        <f t="shared" si="69"/>
        <v>36375788</v>
      </c>
      <c r="BW90" s="13">
        <f t="shared" si="69"/>
        <v>0</v>
      </c>
      <c r="BX90" s="13">
        <f t="shared" si="69"/>
        <v>0</v>
      </c>
      <c r="BY90" s="13">
        <f t="shared" si="69"/>
        <v>0</v>
      </c>
      <c r="BZ90" s="13">
        <f t="shared" si="69"/>
        <v>0</v>
      </c>
      <c r="CA90" s="13">
        <f t="shared" si="69"/>
        <v>0</v>
      </c>
      <c r="CB90" s="13">
        <f t="shared" si="69"/>
        <v>0</v>
      </c>
      <c r="CC90" s="13">
        <f t="shared" si="69"/>
        <v>0</v>
      </c>
      <c r="CD90" s="13">
        <f t="shared" si="69"/>
        <v>0</v>
      </c>
      <c r="CE90" s="13">
        <f t="shared" si="69"/>
        <v>0</v>
      </c>
      <c r="CF90" s="13">
        <f t="shared" si="69"/>
        <v>0</v>
      </c>
      <c r="CG90" s="13">
        <f t="shared" si="69"/>
        <v>0</v>
      </c>
      <c r="CH90" s="13">
        <f t="shared" si="69"/>
        <v>0</v>
      </c>
      <c r="CI90" s="13">
        <f t="shared" si="69"/>
        <v>0</v>
      </c>
      <c r="CJ90" s="13">
        <f t="shared" si="69"/>
        <v>0</v>
      </c>
      <c r="CK90" s="13">
        <f t="shared" si="69"/>
        <v>0</v>
      </c>
      <c r="CL90" s="13">
        <f t="shared" si="69"/>
        <v>0</v>
      </c>
      <c r="CM90" s="13">
        <f t="shared" si="69"/>
        <v>0</v>
      </c>
      <c r="CN90" s="13">
        <f t="shared" si="69"/>
        <v>0</v>
      </c>
      <c r="CO90" s="13">
        <f t="shared" si="69"/>
        <v>0</v>
      </c>
      <c r="CP90" s="13">
        <f t="shared" si="69"/>
        <v>0</v>
      </c>
      <c r="CQ90" s="13">
        <f t="shared" si="69"/>
        <v>0</v>
      </c>
      <c r="CR90" s="13">
        <f t="shared" si="69"/>
        <v>0</v>
      </c>
      <c r="CS90" s="13">
        <f t="shared" si="69"/>
        <v>0</v>
      </c>
      <c r="CT90" s="13">
        <f t="shared" si="69"/>
        <v>0</v>
      </c>
      <c r="CU90" s="13">
        <f t="shared" si="69"/>
        <v>0</v>
      </c>
      <c r="CV90" s="13">
        <f t="shared" si="69"/>
        <v>0</v>
      </c>
      <c r="CW90" s="13">
        <f t="shared" si="69"/>
        <v>0</v>
      </c>
      <c r="CX90" s="13">
        <f t="shared" si="69"/>
        <v>0</v>
      </c>
      <c r="CY90" s="13">
        <f t="shared" si="69"/>
        <v>0</v>
      </c>
      <c r="CZ90" s="13">
        <f t="shared" si="69"/>
        <v>0</v>
      </c>
      <c r="DA90" s="13">
        <f t="shared" si="69"/>
        <v>0</v>
      </c>
      <c r="DB90" s="13">
        <f t="shared" si="69"/>
        <v>0</v>
      </c>
      <c r="DC90" s="13">
        <f t="shared" si="69"/>
        <v>0</v>
      </c>
      <c r="DD90" s="13">
        <f t="shared" si="69"/>
        <v>0</v>
      </c>
      <c r="DE90" s="13">
        <f t="shared" si="69"/>
        <v>0</v>
      </c>
      <c r="DF90" s="13">
        <f t="shared" si="69"/>
        <v>0</v>
      </c>
      <c r="DG90" s="13">
        <f t="shared" si="69"/>
        <v>0</v>
      </c>
      <c r="DH90" s="13">
        <f t="shared" si="69"/>
        <v>0</v>
      </c>
      <c r="DI90" s="13">
        <f t="shared" si="69"/>
        <v>0</v>
      </c>
      <c r="DJ90" s="13">
        <f t="shared" si="69"/>
        <v>0</v>
      </c>
      <c r="DK90" s="13">
        <f t="shared" si="69"/>
        <v>0</v>
      </c>
      <c r="DL90" s="13">
        <f t="shared" si="69"/>
        <v>0</v>
      </c>
      <c r="DM90" s="13">
        <f t="shared" si="69"/>
        <v>0</v>
      </c>
      <c r="DN90" s="13">
        <f t="shared" si="69"/>
        <v>0</v>
      </c>
      <c r="DO90" s="13">
        <f t="shared" si="69"/>
        <v>0</v>
      </c>
      <c r="DP90" s="13">
        <f t="shared" si="69"/>
        <v>0</v>
      </c>
      <c r="DQ90" s="13">
        <f t="shared" si="69"/>
        <v>0</v>
      </c>
      <c r="DR90" s="13">
        <f t="shared" si="69"/>
        <v>0</v>
      </c>
      <c r="DS90" s="13">
        <f t="shared" si="69"/>
        <v>0</v>
      </c>
      <c r="DT90" s="13">
        <f t="shared" si="69"/>
        <v>0</v>
      </c>
      <c r="DU90" s="13">
        <f t="shared" si="69"/>
        <v>0</v>
      </c>
      <c r="DV90" s="13">
        <f t="shared" si="69"/>
        <v>0</v>
      </c>
      <c r="DW90" s="13">
        <f t="shared" si="69"/>
        <v>0</v>
      </c>
      <c r="DX90" s="13">
        <f t="shared" si="69"/>
        <v>0</v>
      </c>
      <c r="DY90" s="13">
        <f t="shared" si="69"/>
        <v>0</v>
      </c>
      <c r="DZ90" s="13">
        <f t="shared" si="69"/>
        <v>0</v>
      </c>
      <c r="EA90" s="13">
        <f t="shared" si="69"/>
        <v>0</v>
      </c>
      <c r="EB90" s="13">
        <f t="shared" si="69"/>
        <v>0</v>
      </c>
      <c r="EC90" s="13">
        <f t="shared" si="69"/>
        <v>0</v>
      </c>
      <c r="ED90" s="13">
        <f t="shared" ref="ED90:FR90" si="70">+ED91+ED100+ED108</f>
        <v>0</v>
      </c>
      <c r="EE90" s="13">
        <f t="shared" si="70"/>
        <v>50000000</v>
      </c>
      <c r="EF90" s="13">
        <f t="shared" si="70"/>
        <v>0</v>
      </c>
      <c r="EG90" s="13">
        <f t="shared" si="70"/>
        <v>0</v>
      </c>
      <c r="EH90" s="13">
        <f t="shared" si="70"/>
        <v>0</v>
      </c>
      <c r="EI90" s="13">
        <f t="shared" si="70"/>
        <v>0</v>
      </c>
      <c r="EJ90" s="13">
        <f t="shared" si="70"/>
        <v>0</v>
      </c>
      <c r="EK90" s="13">
        <f t="shared" si="70"/>
        <v>0</v>
      </c>
      <c r="EL90" s="13">
        <f t="shared" si="70"/>
        <v>0</v>
      </c>
      <c r="EM90" s="13">
        <f t="shared" si="70"/>
        <v>0</v>
      </c>
      <c r="EN90" s="13">
        <f t="shared" si="70"/>
        <v>0</v>
      </c>
      <c r="EO90" s="13">
        <f t="shared" si="70"/>
        <v>0</v>
      </c>
      <c r="EP90" s="13">
        <f t="shared" si="70"/>
        <v>0</v>
      </c>
      <c r="EQ90" s="13">
        <f t="shared" si="70"/>
        <v>0</v>
      </c>
      <c r="ER90" s="13">
        <f t="shared" si="70"/>
        <v>0</v>
      </c>
      <c r="ES90" s="13">
        <f t="shared" si="70"/>
        <v>0</v>
      </c>
      <c r="ET90" s="13">
        <f t="shared" si="70"/>
        <v>0</v>
      </c>
      <c r="EU90" s="13">
        <f t="shared" si="70"/>
        <v>0</v>
      </c>
      <c r="EV90" s="13">
        <f t="shared" si="70"/>
        <v>0</v>
      </c>
      <c r="EW90" s="13">
        <f t="shared" si="70"/>
        <v>0</v>
      </c>
      <c r="EX90" s="13">
        <f t="shared" si="70"/>
        <v>0</v>
      </c>
      <c r="EY90" s="13">
        <f t="shared" si="70"/>
        <v>0</v>
      </c>
      <c r="EZ90" s="13">
        <f t="shared" si="70"/>
        <v>0</v>
      </c>
      <c r="FA90" s="13">
        <f t="shared" si="70"/>
        <v>0</v>
      </c>
      <c r="FB90" s="13">
        <f t="shared" si="70"/>
        <v>0</v>
      </c>
      <c r="FC90" s="13">
        <f t="shared" si="70"/>
        <v>0</v>
      </c>
      <c r="FD90" s="13">
        <f t="shared" si="70"/>
        <v>0</v>
      </c>
      <c r="FE90" s="13">
        <f t="shared" si="70"/>
        <v>0</v>
      </c>
      <c r="FF90" s="13">
        <f t="shared" si="70"/>
        <v>0</v>
      </c>
      <c r="FG90" s="13">
        <f t="shared" si="70"/>
        <v>0</v>
      </c>
      <c r="FH90" s="13">
        <f t="shared" si="70"/>
        <v>0</v>
      </c>
      <c r="FI90" s="13">
        <f t="shared" si="70"/>
        <v>0</v>
      </c>
      <c r="FJ90" s="13">
        <f t="shared" si="70"/>
        <v>0</v>
      </c>
      <c r="FK90" s="13">
        <f t="shared" si="70"/>
        <v>0</v>
      </c>
      <c r="FL90" s="13">
        <f t="shared" si="70"/>
        <v>0</v>
      </c>
      <c r="FM90" s="13">
        <f t="shared" si="70"/>
        <v>0</v>
      </c>
      <c r="FN90" s="13">
        <f t="shared" si="70"/>
        <v>0</v>
      </c>
      <c r="FO90" s="13">
        <f t="shared" si="70"/>
        <v>0</v>
      </c>
      <c r="FP90" s="13">
        <f t="shared" si="70"/>
        <v>0</v>
      </c>
      <c r="FQ90" s="13">
        <f t="shared" si="70"/>
        <v>0</v>
      </c>
      <c r="FR90" s="13">
        <f t="shared" si="70"/>
        <v>0</v>
      </c>
    </row>
    <row r="91" spans="1:174" s="15" customFormat="1">
      <c r="A91" s="18" t="s">
        <v>136</v>
      </c>
      <c r="B91" s="19">
        <f>+SUM(B92:B99)</f>
        <v>1390600500</v>
      </c>
      <c r="C91" s="19">
        <f>+SUM(C92:C99)</f>
        <v>1297604976</v>
      </c>
      <c r="D91" s="19">
        <f>+SUM(D92:D99)</f>
        <v>561857595</v>
      </c>
      <c r="E91" s="19">
        <f>+SUM(E92:E99)</f>
        <v>559249672</v>
      </c>
      <c r="F91" s="19">
        <f t="shared" ref="F91:BQ91" si="71">+SUM(F92:F99)</f>
        <v>796908200</v>
      </c>
      <c r="G91" s="19">
        <f t="shared" si="71"/>
        <v>714169276</v>
      </c>
      <c r="H91" s="19">
        <f t="shared" si="71"/>
        <v>454775262</v>
      </c>
      <c r="I91" s="19"/>
      <c r="J91" s="19">
        <f t="shared" si="71"/>
        <v>452167339</v>
      </c>
      <c r="K91" s="19">
        <f t="shared" si="71"/>
        <v>0</v>
      </c>
      <c r="L91" s="19">
        <f t="shared" si="71"/>
        <v>0</v>
      </c>
      <c r="M91" s="19">
        <f t="shared" si="71"/>
        <v>0</v>
      </c>
      <c r="N91" s="19">
        <f t="shared" si="71"/>
        <v>0</v>
      </c>
      <c r="O91" s="19">
        <f t="shared" si="71"/>
        <v>50000000</v>
      </c>
      <c r="P91" s="19">
        <f t="shared" si="71"/>
        <v>50000000</v>
      </c>
      <c r="Q91" s="19">
        <f t="shared" si="71"/>
        <v>5127706</v>
      </c>
      <c r="R91" s="19">
        <f t="shared" si="71"/>
        <v>5127706</v>
      </c>
      <c r="S91" s="19">
        <f t="shared" si="71"/>
        <v>0</v>
      </c>
      <c r="T91" s="19">
        <f t="shared" si="71"/>
        <v>0</v>
      </c>
      <c r="U91" s="19">
        <f t="shared" si="71"/>
        <v>0</v>
      </c>
      <c r="V91" s="19">
        <f t="shared" si="71"/>
        <v>0</v>
      </c>
      <c r="W91" s="19">
        <f t="shared" si="71"/>
        <v>0</v>
      </c>
      <c r="X91" s="19">
        <f t="shared" si="71"/>
        <v>0</v>
      </c>
      <c r="Y91" s="19">
        <f t="shared" si="71"/>
        <v>0</v>
      </c>
      <c r="Z91" s="19">
        <f t="shared" si="71"/>
        <v>0</v>
      </c>
      <c r="AA91" s="19">
        <f t="shared" si="71"/>
        <v>0</v>
      </c>
      <c r="AB91" s="19">
        <f t="shared" si="71"/>
        <v>0</v>
      </c>
      <c r="AC91" s="19">
        <f t="shared" si="71"/>
        <v>0</v>
      </c>
      <c r="AD91" s="19">
        <f t="shared" si="71"/>
        <v>0</v>
      </c>
      <c r="AE91" s="19">
        <f t="shared" si="71"/>
        <v>0</v>
      </c>
      <c r="AF91" s="19">
        <f t="shared" si="71"/>
        <v>0</v>
      </c>
      <c r="AG91" s="19">
        <f t="shared" si="71"/>
        <v>0</v>
      </c>
      <c r="AH91" s="19">
        <f t="shared" si="71"/>
        <v>0</v>
      </c>
      <c r="AI91" s="19">
        <f t="shared" si="71"/>
        <v>100000000</v>
      </c>
      <c r="AJ91" s="19">
        <f t="shared" si="71"/>
        <v>100000000</v>
      </c>
      <c r="AK91" s="19">
        <f t="shared" si="71"/>
        <v>100000000</v>
      </c>
      <c r="AL91" s="19">
        <f t="shared" si="71"/>
        <v>100000000</v>
      </c>
      <c r="AM91" s="19">
        <f t="shared" si="71"/>
        <v>0</v>
      </c>
      <c r="AN91" s="19">
        <f t="shared" si="71"/>
        <v>0</v>
      </c>
      <c r="AO91" s="19">
        <f t="shared" si="71"/>
        <v>0</v>
      </c>
      <c r="AP91" s="19">
        <f t="shared" si="71"/>
        <v>0</v>
      </c>
      <c r="AQ91" s="19">
        <f t="shared" si="71"/>
        <v>0</v>
      </c>
      <c r="AR91" s="19">
        <f t="shared" si="71"/>
        <v>0</v>
      </c>
      <c r="AS91" s="19">
        <f t="shared" si="71"/>
        <v>0</v>
      </c>
      <c r="AT91" s="19">
        <f t="shared" si="71"/>
        <v>0</v>
      </c>
      <c r="AU91" s="19">
        <f t="shared" si="71"/>
        <v>0</v>
      </c>
      <c r="AV91" s="19">
        <f t="shared" si="71"/>
        <v>0</v>
      </c>
      <c r="AW91" s="19">
        <f t="shared" si="71"/>
        <v>0</v>
      </c>
      <c r="AX91" s="19">
        <f t="shared" si="71"/>
        <v>0</v>
      </c>
      <c r="AY91" s="19">
        <f t="shared" si="71"/>
        <v>0</v>
      </c>
      <c r="AZ91" s="19">
        <f t="shared" si="71"/>
        <v>0</v>
      </c>
      <c r="BA91" s="19">
        <f t="shared" si="71"/>
        <v>0</v>
      </c>
      <c r="BB91" s="19">
        <f t="shared" si="71"/>
        <v>0</v>
      </c>
      <c r="BC91" s="19">
        <f t="shared" si="71"/>
        <v>0</v>
      </c>
      <c r="BD91" s="19">
        <f t="shared" si="71"/>
        <v>0</v>
      </c>
      <c r="BE91" s="19">
        <f t="shared" si="71"/>
        <v>0</v>
      </c>
      <c r="BF91" s="19">
        <f t="shared" si="71"/>
        <v>0</v>
      </c>
      <c r="BG91" s="19">
        <f t="shared" si="71"/>
        <v>0</v>
      </c>
      <c r="BH91" s="19">
        <f t="shared" si="71"/>
        <v>0</v>
      </c>
      <c r="BI91" s="19">
        <f t="shared" si="71"/>
        <v>0</v>
      </c>
      <c r="BJ91" s="19">
        <f t="shared" si="71"/>
        <v>0</v>
      </c>
      <c r="BK91" s="19">
        <f t="shared" si="71"/>
        <v>0</v>
      </c>
      <c r="BL91" s="19">
        <f t="shared" si="71"/>
        <v>0</v>
      </c>
      <c r="BM91" s="19">
        <f t="shared" si="71"/>
        <v>0</v>
      </c>
      <c r="BN91" s="19">
        <f t="shared" si="71"/>
        <v>0</v>
      </c>
      <c r="BO91" s="19">
        <f t="shared" si="71"/>
        <v>0</v>
      </c>
      <c r="BP91" s="19">
        <f t="shared" si="71"/>
        <v>0</v>
      </c>
      <c r="BQ91" s="19">
        <f t="shared" si="71"/>
        <v>0</v>
      </c>
      <c r="BR91" s="19">
        <f t="shared" ref="BR91:EC91" si="72">+SUM(BR92:BR99)</f>
        <v>0</v>
      </c>
      <c r="BS91" s="19">
        <f t="shared" si="72"/>
        <v>443692300</v>
      </c>
      <c r="BT91" s="19">
        <f t="shared" si="72"/>
        <v>433435700</v>
      </c>
      <c r="BU91" s="19">
        <f t="shared" si="72"/>
        <v>1954627</v>
      </c>
      <c r="BV91" s="19">
        <f t="shared" si="72"/>
        <v>1954627</v>
      </c>
      <c r="BW91" s="19">
        <f t="shared" si="72"/>
        <v>0</v>
      </c>
      <c r="BX91" s="19">
        <f t="shared" si="72"/>
        <v>0</v>
      </c>
      <c r="BY91" s="19">
        <f t="shared" si="72"/>
        <v>0</v>
      </c>
      <c r="BZ91" s="19">
        <f t="shared" si="72"/>
        <v>0</v>
      </c>
      <c r="CA91" s="19">
        <f t="shared" si="72"/>
        <v>0</v>
      </c>
      <c r="CB91" s="19">
        <f t="shared" si="72"/>
        <v>0</v>
      </c>
      <c r="CC91" s="19">
        <f t="shared" si="72"/>
        <v>0</v>
      </c>
      <c r="CD91" s="19">
        <f t="shared" si="72"/>
        <v>0</v>
      </c>
      <c r="CE91" s="19">
        <f t="shared" si="72"/>
        <v>0</v>
      </c>
      <c r="CF91" s="19">
        <f t="shared" si="72"/>
        <v>0</v>
      </c>
      <c r="CG91" s="19">
        <f t="shared" si="72"/>
        <v>0</v>
      </c>
      <c r="CH91" s="19">
        <f t="shared" si="72"/>
        <v>0</v>
      </c>
      <c r="CI91" s="19">
        <f t="shared" si="72"/>
        <v>0</v>
      </c>
      <c r="CJ91" s="19">
        <f t="shared" si="72"/>
        <v>0</v>
      </c>
      <c r="CK91" s="19">
        <f t="shared" si="72"/>
        <v>0</v>
      </c>
      <c r="CL91" s="19">
        <f t="shared" si="72"/>
        <v>0</v>
      </c>
      <c r="CM91" s="19">
        <f t="shared" si="72"/>
        <v>0</v>
      </c>
      <c r="CN91" s="19">
        <f t="shared" si="72"/>
        <v>0</v>
      </c>
      <c r="CO91" s="19">
        <f t="shared" si="72"/>
        <v>0</v>
      </c>
      <c r="CP91" s="19">
        <f t="shared" si="72"/>
        <v>0</v>
      </c>
      <c r="CQ91" s="19">
        <f t="shared" si="72"/>
        <v>0</v>
      </c>
      <c r="CR91" s="19">
        <f t="shared" si="72"/>
        <v>0</v>
      </c>
      <c r="CS91" s="19">
        <f t="shared" si="72"/>
        <v>0</v>
      </c>
      <c r="CT91" s="19">
        <f t="shared" si="72"/>
        <v>0</v>
      </c>
      <c r="CU91" s="19">
        <f t="shared" si="72"/>
        <v>0</v>
      </c>
      <c r="CV91" s="19">
        <f t="shared" si="72"/>
        <v>0</v>
      </c>
      <c r="CW91" s="19">
        <f t="shared" si="72"/>
        <v>0</v>
      </c>
      <c r="CX91" s="19">
        <f t="shared" si="72"/>
        <v>0</v>
      </c>
      <c r="CY91" s="19">
        <f t="shared" si="72"/>
        <v>0</v>
      </c>
      <c r="CZ91" s="19">
        <f t="shared" si="72"/>
        <v>0</v>
      </c>
      <c r="DA91" s="19">
        <f t="shared" si="72"/>
        <v>0</v>
      </c>
      <c r="DB91" s="19">
        <f t="shared" si="72"/>
        <v>0</v>
      </c>
      <c r="DC91" s="19">
        <f t="shared" si="72"/>
        <v>0</v>
      </c>
      <c r="DD91" s="19">
        <f t="shared" si="72"/>
        <v>0</v>
      </c>
      <c r="DE91" s="19">
        <f t="shared" si="72"/>
        <v>0</v>
      </c>
      <c r="DF91" s="19">
        <f t="shared" si="72"/>
        <v>0</v>
      </c>
      <c r="DG91" s="19">
        <f t="shared" si="72"/>
        <v>0</v>
      </c>
      <c r="DH91" s="19">
        <f t="shared" si="72"/>
        <v>0</v>
      </c>
      <c r="DI91" s="19">
        <f t="shared" si="72"/>
        <v>0</v>
      </c>
      <c r="DJ91" s="19">
        <f t="shared" si="72"/>
        <v>0</v>
      </c>
      <c r="DK91" s="19">
        <f t="shared" si="72"/>
        <v>0</v>
      </c>
      <c r="DL91" s="19">
        <f t="shared" si="72"/>
        <v>0</v>
      </c>
      <c r="DM91" s="19">
        <f t="shared" si="72"/>
        <v>0</v>
      </c>
      <c r="DN91" s="19">
        <f t="shared" si="72"/>
        <v>0</v>
      </c>
      <c r="DO91" s="19">
        <f t="shared" si="72"/>
        <v>0</v>
      </c>
      <c r="DP91" s="19">
        <f t="shared" si="72"/>
        <v>0</v>
      </c>
      <c r="DQ91" s="19">
        <f t="shared" si="72"/>
        <v>0</v>
      </c>
      <c r="DR91" s="19">
        <f t="shared" si="72"/>
        <v>0</v>
      </c>
      <c r="DS91" s="19">
        <f t="shared" si="72"/>
        <v>0</v>
      </c>
      <c r="DT91" s="19">
        <f t="shared" si="72"/>
        <v>0</v>
      </c>
      <c r="DU91" s="19">
        <f t="shared" si="72"/>
        <v>0</v>
      </c>
      <c r="DV91" s="19">
        <f t="shared" si="72"/>
        <v>0</v>
      </c>
      <c r="DW91" s="19">
        <f t="shared" si="72"/>
        <v>0</v>
      </c>
      <c r="DX91" s="19">
        <f t="shared" si="72"/>
        <v>0</v>
      </c>
      <c r="DY91" s="19">
        <f t="shared" si="72"/>
        <v>0</v>
      </c>
      <c r="DZ91" s="19">
        <f t="shared" si="72"/>
        <v>0</v>
      </c>
      <c r="EA91" s="19">
        <f t="shared" si="72"/>
        <v>0</v>
      </c>
      <c r="EB91" s="19">
        <f t="shared" si="72"/>
        <v>0</v>
      </c>
      <c r="EC91" s="19">
        <f t="shared" si="72"/>
        <v>0</v>
      </c>
      <c r="ED91" s="19">
        <f t="shared" ref="ED91:FR91" si="73">+SUM(ED92:ED99)</f>
        <v>0</v>
      </c>
      <c r="EE91" s="19">
        <f t="shared" si="73"/>
        <v>0</v>
      </c>
      <c r="EF91" s="19">
        <f t="shared" si="73"/>
        <v>0</v>
      </c>
      <c r="EG91" s="19">
        <f t="shared" si="73"/>
        <v>0</v>
      </c>
      <c r="EH91" s="19">
        <f t="shared" si="73"/>
        <v>0</v>
      </c>
      <c r="EI91" s="19">
        <f t="shared" si="73"/>
        <v>0</v>
      </c>
      <c r="EJ91" s="19">
        <f t="shared" si="73"/>
        <v>0</v>
      </c>
      <c r="EK91" s="19">
        <f t="shared" si="73"/>
        <v>0</v>
      </c>
      <c r="EL91" s="19">
        <f t="shared" si="73"/>
        <v>0</v>
      </c>
      <c r="EM91" s="19">
        <f t="shared" si="73"/>
        <v>0</v>
      </c>
      <c r="EN91" s="19">
        <f t="shared" si="73"/>
        <v>0</v>
      </c>
      <c r="EO91" s="19">
        <f t="shared" si="73"/>
        <v>0</v>
      </c>
      <c r="EP91" s="19">
        <f t="shared" si="73"/>
        <v>0</v>
      </c>
      <c r="EQ91" s="19">
        <f t="shared" si="73"/>
        <v>0</v>
      </c>
      <c r="ER91" s="19">
        <f t="shared" si="73"/>
        <v>0</v>
      </c>
      <c r="ES91" s="19">
        <f t="shared" si="73"/>
        <v>0</v>
      </c>
      <c r="ET91" s="19">
        <f t="shared" si="73"/>
        <v>0</v>
      </c>
      <c r="EU91" s="19">
        <f t="shared" si="73"/>
        <v>0</v>
      </c>
      <c r="EV91" s="19">
        <f t="shared" si="73"/>
        <v>0</v>
      </c>
      <c r="EW91" s="19">
        <f t="shared" si="73"/>
        <v>0</v>
      </c>
      <c r="EX91" s="19">
        <f t="shared" si="73"/>
        <v>0</v>
      </c>
      <c r="EY91" s="19">
        <f t="shared" si="73"/>
        <v>0</v>
      </c>
      <c r="EZ91" s="19">
        <f t="shared" si="73"/>
        <v>0</v>
      </c>
      <c r="FA91" s="19">
        <f t="shared" si="73"/>
        <v>0</v>
      </c>
      <c r="FB91" s="19">
        <f t="shared" si="73"/>
        <v>0</v>
      </c>
      <c r="FC91" s="19">
        <f t="shared" si="73"/>
        <v>0</v>
      </c>
      <c r="FD91" s="19">
        <f t="shared" si="73"/>
        <v>0</v>
      </c>
      <c r="FE91" s="19">
        <f t="shared" si="73"/>
        <v>0</v>
      </c>
      <c r="FF91" s="19">
        <f t="shared" si="73"/>
        <v>0</v>
      </c>
      <c r="FG91" s="19">
        <f t="shared" si="73"/>
        <v>0</v>
      </c>
      <c r="FH91" s="19">
        <f t="shared" si="73"/>
        <v>0</v>
      </c>
      <c r="FI91" s="19">
        <f t="shared" si="73"/>
        <v>0</v>
      </c>
      <c r="FJ91" s="19">
        <f t="shared" si="73"/>
        <v>0</v>
      </c>
      <c r="FK91" s="19">
        <f t="shared" si="73"/>
        <v>0</v>
      </c>
      <c r="FL91" s="19">
        <f t="shared" si="73"/>
        <v>0</v>
      </c>
      <c r="FM91" s="19">
        <f t="shared" si="73"/>
        <v>0</v>
      </c>
      <c r="FN91" s="19">
        <f t="shared" si="73"/>
        <v>0</v>
      </c>
      <c r="FO91" s="19">
        <f t="shared" si="73"/>
        <v>0</v>
      </c>
      <c r="FP91" s="19">
        <f t="shared" si="73"/>
        <v>0</v>
      </c>
      <c r="FQ91" s="19">
        <f t="shared" si="73"/>
        <v>0</v>
      </c>
      <c r="FR91" s="19">
        <f t="shared" si="73"/>
        <v>0</v>
      </c>
    </row>
    <row r="92" spans="1:174">
      <c r="A92" s="4" t="s">
        <v>137</v>
      </c>
      <c r="B92" s="3">
        <f>+F92+AI92+AM92+AQ92+AU92+AY92+BC92+BG92+BK92+BO92+EM92+EQ92+BW92+K92+O92+CA92+S92+W92+AA92+AE92+BS92+CE92+CI92+CM92+CQ92+CU92+CY92+DC92+DG92+DK92+DO92+DS92+DW92+EA92+EE92+EI92+EY92+EU92+FC92+FF92+FK92+FO92</f>
        <v>250600500</v>
      </c>
      <c r="C92" s="3">
        <f>+G92+AJ92+AN92+AR92+AV92+AZ92+BD92+BH92+BL92+BP92+EN92+ER92+BX92+L92+P92+CB92+T92+X92+AB92+AF92+BT92+CF92+CJ92+CN92+CR92+CV92+CZ92+DD92+DH92+DL92+DP92+DT92+DX92+EB92+EF92+EJ92+EZ92+EV92+FD92+FG92+FL92+FP92</f>
        <v>172804180</v>
      </c>
      <c r="D92" s="3">
        <f>+H92+AK92+AO92+AS92+AW92+BA92+BE92+BI92+BM92+BQ92+EO92+ES92+BY92+M92+Q92+CC92+U92+Y92+AC92+AG92+BU92+CG92+CK92+CO92+CS92+CW92+DA92+DE92+DI92+DM92+DQ92+DU92+DY92+EC92+EG92+EK92+FA92+EW92+FE92+FH92+FM92+FQ92</f>
        <v>171323107</v>
      </c>
      <c r="E92" s="3">
        <f t="shared" ref="E92:E99" si="74">+J92+AL92+AP92+AT92+AX92+BB92+BF92+BJ92+BN92+BR92+EP92+ET92+BZ92+N92+R92+CD92+V92+Z92+AD92+AH92+BV92+CH92+CL92+CP92+CT92+CX92+DB92+DF92+DJ92+DN92+DR92+DV92+DZ92+ED92+EH92+EL92+FB92+EX92+FF92+FI92+FN92+FR92</f>
        <v>168715184</v>
      </c>
      <c r="F92" s="3">
        <v>246908200</v>
      </c>
      <c r="G92" s="3">
        <v>169368480</v>
      </c>
      <c r="H92" s="3">
        <v>169368480</v>
      </c>
      <c r="I92" s="3"/>
      <c r="J92" s="3">
        <v>166760557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3692300</v>
      </c>
      <c r="BT92" s="3">
        <v>3435700</v>
      </c>
      <c r="BU92" s="3">
        <v>1954627</v>
      </c>
      <c r="BV92" s="3">
        <v>1954627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0</v>
      </c>
      <c r="EC92" s="3">
        <v>0</v>
      </c>
      <c r="ED92" s="3">
        <v>0</v>
      </c>
      <c r="EE92" s="3">
        <v>0</v>
      </c>
      <c r="EF92" s="3">
        <v>0</v>
      </c>
      <c r="EG92" s="3">
        <v>0</v>
      </c>
      <c r="EH92" s="3">
        <v>0</v>
      </c>
      <c r="EI92" s="3">
        <v>0</v>
      </c>
      <c r="EJ92" s="3">
        <v>0</v>
      </c>
      <c r="EK92" s="3">
        <v>0</v>
      </c>
      <c r="EL92" s="3">
        <v>0</v>
      </c>
      <c r="EM92" s="3">
        <v>0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0</v>
      </c>
      <c r="ET92" s="3">
        <v>0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3">
        <v>0</v>
      </c>
      <c r="FI92" s="3">
        <v>0</v>
      </c>
      <c r="FJ92" s="3">
        <v>0</v>
      </c>
      <c r="FK92" s="3">
        <v>0</v>
      </c>
      <c r="FL92" s="3">
        <v>0</v>
      </c>
      <c r="FM92" s="3">
        <v>0</v>
      </c>
      <c r="FN92" s="3">
        <v>0</v>
      </c>
      <c r="FO92" s="3">
        <v>0</v>
      </c>
      <c r="FP92" s="3">
        <v>0</v>
      </c>
      <c r="FQ92" s="3">
        <v>0</v>
      </c>
      <c r="FR92" s="3">
        <v>0</v>
      </c>
    </row>
    <row r="93" spans="1:174" hidden="1" outlineLevel="1">
      <c r="A93" s="4" t="s">
        <v>138</v>
      </c>
      <c r="B93" s="3">
        <f>+F93+AI93+AM93+AQ93+AU93+AY93+BC93+BG93+BK93+BO93+EM93+EQ93+BW93+K93+O93+CA93+S93+W93+AA93+AE93+BS93+CE93+CI93+CM93+CQ93+CU93+CY93+DC93+DG93+DK93+DO93+DS93+DW93+EA93+EE93+EI93+EY93+EU93+FC93+FF93+FK93+FO93</f>
        <v>181016670</v>
      </c>
      <c r="C93" s="3">
        <f>+G93+AJ93+AN93+AR93+AV93+AZ93+BD93+BH93+BL93+BP93+EN93+ER93+BX93+L93+P93+CB93+T93+X93+AB93+AF93+BT93+CF93+CJ93+CN93+CR93+CV93+CZ93+DD93+DH93+DL93+DP93+DT93+DX93+EB93+EF93+EJ93+EZ93+EV93+FD93+FG93+FL93+FP93</f>
        <v>181016670</v>
      </c>
      <c r="D93" s="3">
        <f>+H93+AK93+AO93+AS93+AW93+BA93+BE93+BI93+BM93+BQ93+EO93+ES93+BY93+M93+Q93+CC93+U93+Y93+AC93+AG93+BU93+CG93+CK93+CO93+CS93+CW93+DA93+DE93+DI93+DM93+DQ93+DU93+DY93+EC93+EG93+EK93+FA93+EW93+FE93+FH93+FM93+FQ93</f>
        <v>38844622</v>
      </c>
      <c r="E93" s="3">
        <f t="shared" si="74"/>
        <v>38844622</v>
      </c>
      <c r="F93" s="3">
        <v>181016670</v>
      </c>
      <c r="G93" s="3">
        <v>181016670</v>
      </c>
      <c r="H93" s="3">
        <v>38844622</v>
      </c>
      <c r="I93" s="3"/>
      <c r="J93" s="3">
        <v>38844622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0</v>
      </c>
      <c r="EC93" s="3">
        <v>0</v>
      </c>
      <c r="ED93" s="3">
        <v>0</v>
      </c>
      <c r="EE93" s="3">
        <v>0</v>
      </c>
      <c r="EF93" s="3">
        <v>0</v>
      </c>
      <c r="EG93" s="3">
        <v>0</v>
      </c>
      <c r="EH93" s="3">
        <v>0</v>
      </c>
      <c r="EI93" s="3">
        <v>0</v>
      </c>
      <c r="EJ93" s="3">
        <v>0</v>
      </c>
      <c r="EK93" s="3">
        <v>0</v>
      </c>
      <c r="EL93" s="3">
        <v>0</v>
      </c>
      <c r="EM93" s="3">
        <v>0</v>
      </c>
      <c r="EN93" s="3">
        <v>0</v>
      </c>
      <c r="EO93" s="3">
        <v>0</v>
      </c>
      <c r="EP93" s="3">
        <v>0</v>
      </c>
      <c r="EQ93" s="3">
        <v>0</v>
      </c>
      <c r="ER93" s="3">
        <v>0</v>
      </c>
      <c r="ES93" s="3">
        <v>0</v>
      </c>
      <c r="ET93" s="3">
        <v>0</v>
      </c>
      <c r="EU93" s="3">
        <v>0</v>
      </c>
      <c r="EV93" s="3">
        <v>0</v>
      </c>
      <c r="EW93" s="3">
        <v>0</v>
      </c>
      <c r="EX93" s="3">
        <v>0</v>
      </c>
      <c r="EY93" s="3">
        <v>0</v>
      </c>
      <c r="EZ93" s="3">
        <v>0</v>
      </c>
      <c r="FA93" s="3">
        <v>0</v>
      </c>
      <c r="FB93" s="3">
        <v>0</v>
      </c>
      <c r="FC93" s="3">
        <v>0</v>
      </c>
      <c r="FD93" s="3">
        <v>0</v>
      </c>
      <c r="FE93" s="3">
        <v>0</v>
      </c>
      <c r="FF93" s="3">
        <v>0</v>
      </c>
      <c r="FG93" s="3">
        <v>0</v>
      </c>
      <c r="FH93" s="3">
        <v>0</v>
      </c>
      <c r="FI93" s="3">
        <v>0</v>
      </c>
      <c r="FJ93" s="3">
        <v>0</v>
      </c>
      <c r="FK93" s="3">
        <v>0</v>
      </c>
      <c r="FL93" s="3">
        <v>0</v>
      </c>
      <c r="FM93" s="3">
        <v>0</v>
      </c>
      <c r="FN93" s="3">
        <v>0</v>
      </c>
      <c r="FO93" s="3">
        <v>0</v>
      </c>
      <c r="FP93" s="3">
        <v>0</v>
      </c>
      <c r="FQ93" s="3">
        <v>0</v>
      </c>
      <c r="FR93" s="3">
        <v>0</v>
      </c>
    </row>
    <row r="94" spans="1:174" hidden="1" outlineLevel="1">
      <c r="A94" s="4" t="s">
        <v>139</v>
      </c>
      <c r="B94" s="3">
        <f>+F94+AI94+AM94+AQ94+AU94+AY94+BC94+BG94+BK94+BO94+EM94+EQ94+BW94+K94+O94+CA94+S94+W94+AA94+AE94+BS94+CE94+CI94+CM94+CQ94+CU94+CY94+DC94+DG94+DK94+DO94+DS94+DW94+EA94+EE94+EI94+EY94+EU94+FC94+FF94+FK94+FO94</f>
        <v>50000000</v>
      </c>
      <c r="C94" s="3">
        <f>+G94+AJ94+AN94+AR94+AV94+AZ94+BD94+BH94+BL94+BP94+EN94+ER94+BX94+L94+P94+CB94+T94+X94+AB94+AF94+BT94+CF94+CJ94+CN94+CR94+CV94+CZ94+DD94+DH94+DL94+DP94+DT94+DX94+EB94+EF94+EJ94+EZ94+EV94+FD94+FG94+FL94+FP94</f>
        <v>50000000</v>
      </c>
      <c r="D94" s="3">
        <f>+H94+AK94+AO94+AS94+AW94+BA94+BE94+BI94+BM94+BQ94+EO94+ES94+BY94+M94+Q94+CC94+U94+Y94+AC94+AG94+BU94+CG94+CK94+CO94+CS94+CW94+DA94+DE94+DI94+DM94+DQ94+DU94+DY94+EC94+EG94+EK94+FA94+EW94+FE94+FH94+FM94+FQ94</f>
        <v>19920317</v>
      </c>
      <c r="E94" s="3">
        <f t="shared" si="74"/>
        <v>19920317</v>
      </c>
      <c r="F94" s="3">
        <v>50000000</v>
      </c>
      <c r="G94" s="3">
        <v>50000000</v>
      </c>
      <c r="H94" s="3">
        <v>19920317</v>
      </c>
      <c r="I94" s="3"/>
      <c r="J94" s="3">
        <v>19920317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0</v>
      </c>
      <c r="EM94" s="3">
        <v>0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</row>
    <row r="95" spans="1:174" hidden="1" outlineLevel="1">
      <c r="A95" s="4" t="s">
        <v>140</v>
      </c>
      <c r="B95" s="3">
        <f>+F95+AI95+AM95+AQ95+AU95+AY95+BC95+BG95+BK95+BO95+EM95+EQ95+BW95+K95+O95+CA95+S95+W95+AA95+AE95+BS95+CE95+CI95+CM95+CQ95+CU95+CY95+DC95+DG95+DK95+DO95+DS95+DW95+EA95+EE95+EI95+EY95+EU95+FC95+FF95+FK95+FO95</f>
        <v>107759500</v>
      </c>
      <c r="C95" s="3">
        <f>+G95+AJ95+AN95+AR95+AV95+AZ95+BD95+BH95+BL95+BP95+EN95+ER95+BX95+L95+P95+CB95+T95+X95+AB95+AF95+BT95+CF95+CJ95+CN95+CR95+CV95+CZ95+DD95+DH95+DL95+DP95+DT95+DX95+EB95+EF95+EJ95+EZ95+EV95+FD95+FG95+FL95+FP95</f>
        <v>107759500</v>
      </c>
      <c r="D95" s="3">
        <f>+H95+AK95+AO95+AS95+AW95+BA95+BE95+BI95+BM95+BQ95+EO95+ES95+BY95+M95+Q95+CC95+U95+Y95+AC95+AG95+BU95+CG95+CK95+CO95+CS95+CW95+DA95+DE95+DI95+DM95+DQ95+DU95+DY95+EC95+EG95+EK95+FA95+EW95+FE95+FH95+FM95+FQ95</f>
        <v>12398816</v>
      </c>
      <c r="E95" s="3">
        <f t="shared" si="74"/>
        <v>12398816</v>
      </c>
      <c r="F95" s="3">
        <v>75000000</v>
      </c>
      <c r="G95" s="3">
        <v>75000000</v>
      </c>
      <c r="H95" s="3">
        <f>11099603+1299213</f>
        <v>12398816</v>
      </c>
      <c r="I95" s="3"/>
      <c r="J95" s="3">
        <f>11099603+1299213</f>
        <v>12398816</v>
      </c>
      <c r="K95" s="3">
        <v>0</v>
      </c>
      <c r="L95" s="3">
        <v>0</v>
      </c>
      <c r="M95" s="3">
        <v>0</v>
      </c>
      <c r="N95" s="3">
        <v>0</v>
      </c>
      <c r="O95" s="3">
        <v>32759500</v>
      </c>
      <c r="P95" s="3">
        <v>32759500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0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3">
        <v>0</v>
      </c>
      <c r="FI95" s="3">
        <v>0</v>
      </c>
      <c r="FJ95" s="3">
        <v>0</v>
      </c>
      <c r="FK95" s="3">
        <v>0</v>
      </c>
      <c r="FL95" s="3">
        <v>0</v>
      </c>
      <c r="FM95" s="3">
        <v>0</v>
      </c>
      <c r="FN95" s="3">
        <v>0</v>
      </c>
      <c r="FO95" s="3">
        <v>0</v>
      </c>
      <c r="FP95" s="3">
        <v>0</v>
      </c>
      <c r="FQ95" s="3">
        <v>0</v>
      </c>
      <c r="FR95" s="3">
        <v>0</v>
      </c>
    </row>
    <row r="96" spans="1:174" hidden="1" outlineLevel="1">
      <c r="A96" s="4" t="s">
        <v>141</v>
      </c>
      <c r="B96" s="3">
        <f>+F96+AI96+AM96+AQ96+AU96+AY96+BC96+BG96+BK96+BO96+EM96+EQ96+BW96+K96+O96+CA96+S96+W96+AA96+AE96+BS96+CE96+CI96+CM96+CQ96+CU96+CY96+DC96+DG96+DK96+DO96+DS96+DW96+EA96+EE96+EI96+EY96+EU96+FC96+FF96+FK96+FO96</f>
        <v>706223830</v>
      </c>
      <c r="C96" s="3">
        <f>+G96+AJ96+AN96+AR96+AV96+AZ96+BD96+BH96+BL96+BP96+EN96+ER96+BX96+L96+P96+CB96+T96+X96+AB96+AF96+BT96+CF96+CJ96+CN96+CR96+CV96+CZ96+DD96+DH96+DL96+DP96+DT96+DX96+EB96+EF96+EJ96+EZ96+EV96+FD96+FG96+FL96+FP96</f>
        <v>696223830</v>
      </c>
      <c r="D96" s="3">
        <f>+H96+AK96+AO96+AS96+AW96+BA96+BE96+BI96+BM96+BQ96+EO96+ES96+BY96+M96+Q96+CC96+U96+Y96+AC96+AG96+BU96+CG96+CK96+CO96+CS96+CW96+DA96+DE96+DI96+DM96+DQ96+DU96+DY96+EC96+EG96+EK96+FA96+EW96+FE96+FH96+FM96+FQ96</f>
        <v>244569937</v>
      </c>
      <c r="E96" s="3">
        <f t="shared" si="74"/>
        <v>244569937</v>
      </c>
      <c r="F96" s="3">
        <v>163983330</v>
      </c>
      <c r="G96" s="3">
        <v>163983330</v>
      </c>
      <c r="H96" s="3">
        <v>139442231</v>
      </c>
      <c r="I96" s="3"/>
      <c r="J96" s="3">
        <v>139442231</v>
      </c>
      <c r="K96" s="3">
        <v>0</v>
      </c>
      <c r="L96" s="3">
        <v>0</v>
      </c>
      <c r="M96" s="3">
        <v>0</v>
      </c>
      <c r="N96" s="3">
        <v>0</v>
      </c>
      <c r="O96" s="3">
        <v>12240500</v>
      </c>
      <c r="P96" s="3">
        <v>12240500</v>
      </c>
      <c r="Q96" s="3">
        <v>5127706</v>
      </c>
      <c r="R96" s="3">
        <v>5127706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100000000</v>
      </c>
      <c r="AJ96" s="3">
        <v>100000000</v>
      </c>
      <c r="AK96" s="3">
        <v>100000000</v>
      </c>
      <c r="AL96" s="3">
        <v>100000000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430000000</v>
      </c>
      <c r="BT96" s="3">
        <v>420000000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  <c r="EH96" s="3">
        <v>0</v>
      </c>
      <c r="EI96" s="3">
        <v>0</v>
      </c>
      <c r="EJ96" s="3">
        <v>0</v>
      </c>
      <c r="EK96" s="3">
        <v>0</v>
      </c>
      <c r="EL96" s="3">
        <v>0</v>
      </c>
      <c r="EM96" s="3">
        <v>0</v>
      </c>
      <c r="EN96" s="3">
        <v>0</v>
      </c>
      <c r="EO96" s="3">
        <v>0</v>
      </c>
      <c r="EP96" s="3">
        <v>0</v>
      </c>
      <c r="EQ96" s="3">
        <v>0</v>
      </c>
      <c r="ER96" s="3">
        <v>0</v>
      </c>
      <c r="ES96" s="3">
        <v>0</v>
      </c>
      <c r="ET96" s="3">
        <v>0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0</v>
      </c>
      <c r="FA96" s="3">
        <v>0</v>
      </c>
      <c r="FB96" s="3">
        <v>0</v>
      </c>
      <c r="FC96" s="3">
        <v>0</v>
      </c>
      <c r="FD96" s="3">
        <v>0</v>
      </c>
      <c r="FE96" s="3">
        <v>0</v>
      </c>
      <c r="FF96" s="3">
        <v>0</v>
      </c>
      <c r="FG96" s="3">
        <v>0</v>
      </c>
      <c r="FH96" s="3">
        <v>0</v>
      </c>
      <c r="FI96" s="3">
        <v>0</v>
      </c>
      <c r="FJ96" s="3">
        <v>0</v>
      </c>
      <c r="FK96" s="3">
        <v>0</v>
      </c>
      <c r="FL96" s="3">
        <v>0</v>
      </c>
      <c r="FM96" s="3">
        <v>0</v>
      </c>
      <c r="FN96" s="3">
        <v>0</v>
      </c>
      <c r="FO96" s="3">
        <v>0</v>
      </c>
      <c r="FP96" s="3">
        <v>0</v>
      </c>
      <c r="FQ96" s="3">
        <v>0</v>
      </c>
      <c r="FR96" s="3">
        <v>0</v>
      </c>
    </row>
    <row r="97" spans="1:174" hidden="1" outlineLevel="1">
      <c r="A97" s="4" t="s">
        <v>142</v>
      </c>
      <c r="B97" s="3">
        <f>+F97+AI97+AM97+AQ97+AU97+AY97+BC97+BG97+BK97+BO97+EM97+EQ97+BW97+K97+O97+CA97+S97+W97+AA97+AE97+BS97+CE97+CI97+CM97+CQ97+CU97+CY97+DC97+DG97+DK97+DO97+DS97+DW97+EA97+EE97+EI97+EY97+EU97+FC97+FF97+FK97+FO97</f>
        <v>25000000</v>
      </c>
      <c r="C97" s="3">
        <f>+G97+AJ97+AN97+AR97+AV97+AZ97+BD97+BH97+BL97+BP97+EN97+ER97+BX97+L97+P97+CB97+T97+X97+AB97+AF97+BT97+CF97+CJ97+CN97+CR97+CV97+CZ97+DD97+DH97+DL97+DP97+DT97+DX97+EB97+EF97+EJ97+EZ97+EV97+FD97+FG97+FL97+FP97</f>
        <v>24900398</v>
      </c>
      <c r="D97" s="3">
        <f>+H97+AK97+AO97+AS97+AW97+BA97+BE97+BI97+BM97+BQ97+EO97+ES97+BY97+M97+Q97+CC97+U97+Y97+AC97+AG97+BU97+CG97+CK97+CO97+CS97+CW97+DA97+DE97+DI97+DM97+DQ97+DU97+DY97+EC97+EG97+EK97+FA97+EW97+FE97+FH97+FM97+FQ97</f>
        <v>24900398</v>
      </c>
      <c r="E97" s="3">
        <f t="shared" si="74"/>
        <v>24900398</v>
      </c>
      <c r="F97" s="3">
        <v>25000000</v>
      </c>
      <c r="G97" s="3">
        <v>24900398</v>
      </c>
      <c r="H97" s="3">
        <v>24900398</v>
      </c>
      <c r="I97" s="3"/>
      <c r="J97" s="3">
        <v>24900398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0</v>
      </c>
      <c r="EL97" s="3">
        <v>0</v>
      </c>
      <c r="EM97" s="3">
        <v>0</v>
      </c>
      <c r="EN97" s="3">
        <v>0</v>
      </c>
      <c r="EO97" s="3">
        <v>0</v>
      </c>
      <c r="EP97" s="3">
        <v>0</v>
      </c>
      <c r="EQ97" s="3">
        <v>0</v>
      </c>
      <c r="ER97" s="3">
        <v>0</v>
      </c>
      <c r="ES97" s="3">
        <v>0</v>
      </c>
      <c r="ET97" s="3">
        <v>0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3">
        <v>0</v>
      </c>
      <c r="FC97" s="3">
        <v>0</v>
      </c>
      <c r="FD97" s="3">
        <v>0</v>
      </c>
      <c r="FE97" s="3">
        <v>0</v>
      </c>
      <c r="FF97" s="3">
        <v>0</v>
      </c>
      <c r="FG97" s="3">
        <v>0</v>
      </c>
      <c r="FH97" s="3">
        <v>0</v>
      </c>
      <c r="FI97" s="3">
        <v>0</v>
      </c>
      <c r="FJ97" s="3">
        <v>0</v>
      </c>
      <c r="FK97" s="3">
        <v>0</v>
      </c>
      <c r="FL97" s="3">
        <v>0</v>
      </c>
      <c r="FM97" s="3">
        <v>0</v>
      </c>
      <c r="FN97" s="3">
        <v>0</v>
      </c>
      <c r="FO97" s="3">
        <v>0</v>
      </c>
      <c r="FP97" s="3">
        <v>0</v>
      </c>
      <c r="FQ97" s="3">
        <v>0</v>
      </c>
      <c r="FR97" s="3">
        <v>0</v>
      </c>
    </row>
    <row r="98" spans="1:174" hidden="1" outlineLevel="1">
      <c r="A98" s="4" t="s">
        <v>143</v>
      </c>
      <c r="B98" s="3">
        <f>+F98+AI98+AM98+AQ98+AU98+AY98+BC98+BG98+BK98+BO98+EM98+EQ98+BW98+K98+O98+CA98+S98+W98+AA98+AE98+BS98+CE98+CI98+CM98+CQ98+CU98+CY98+DC98+DG98+DK98+DO98+DS98+DW98+EA98+EE98+EI98+EY98+EU98+FC98+FF98+FK98+FO98</f>
        <v>30000000</v>
      </c>
      <c r="C98" s="3">
        <f>+G98+AJ98+AN98+AR98+AV98+AZ98+BD98+BH98+BL98+BP98+EN98+ER98+BX98+L98+P98+CB98+T98+X98+AB98+AF98+BT98+CF98+CJ98+CN98+CR98+CV98+CZ98+DD98+DH98+DL98+DP98+DT98+DX98+EB98+EF98+EJ98+EZ98+EV98+FD98+FG98+FL98+FP98</f>
        <v>24900398</v>
      </c>
      <c r="D98" s="3">
        <f>+H98+AK98+AO98+AS98+AW98+BA98+BE98+BI98+BM98+BQ98+EO98+ES98+BY98+M98+Q98+CC98+U98+Y98+AC98+AG98+BU98+CG98+CK98+CO98+CS98+CW98+DA98+DE98+DI98+DM98+DQ98+DU98+DY98+EC98+EG98+EK98+FA98+EW98+FE98+FH98+FM98+FQ98</f>
        <v>19900398</v>
      </c>
      <c r="E98" s="3">
        <f t="shared" si="74"/>
        <v>19900398</v>
      </c>
      <c r="F98" s="3">
        <v>25000000</v>
      </c>
      <c r="G98" s="3">
        <v>19900398</v>
      </c>
      <c r="H98" s="3">
        <v>19900398</v>
      </c>
      <c r="I98" s="3"/>
      <c r="J98" s="3">
        <v>19900398</v>
      </c>
      <c r="K98" s="3">
        <v>0</v>
      </c>
      <c r="L98" s="3">
        <v>0</v>
      </c>
      <c r="M98" s="3">
        <v>0</v>
      </c>
      <c r="N98" s="3">
        <v>0</v>
      </c>
      <c r="O98" s="3">
        <v>5000000</v>
      </c>
      <c r="P98" s="3">
        <v>5000000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0</v>
      </c>
      <c r="EA98" s="3">
        <v>0</v>
      </c>
      <c r="EB98" s="3">
        <v>0</v>
      </c>
      <c r="EC98" s="3">
        <v>0</v>
      </c>
      <c r="ED98" s="3">
        <v>0</v>
      </c>
      <c r="EE98" s="3">
        <v>0</v>
      </c>
      <c r="EF98" s="3">
        <v>0</v>
      </c>
      <c r="EG98" s="3">
        <v>0</v>
      </c>
      <c r="EH98" s="3">
        <v>0</v>
      </c>
      <c r="EI98" s="3">
        <v>0</v>
      </c>
      <c r="EJ98" s="3">
        <v>0</v>
      </c>
      <c r="EK98" s="3">
        <v>0</v>
      </c>
      <c r="EL98" s="3">
        <v>0</v>
      </c>
      <c r="EM98" s="3">
        <v>0</v>
      </c>
      <c r="EN98" s="3">
        <v>0</v>
      </c>
      <c r="EO98" s="3">
        <v>0</v>
      </c>
      <c r="EP98" s="3">
        <v>0</v>
      </c>
      <c r="EQ98" s="3">
        <v>0</v>
      </c>
      <c r="ER98" s="3">
        <v>0</v>
      </c>
      <c r="ES98" s="3">
        <v>0</v>
      </c>
      <c r="ET98" s="3">
        <v>0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0</v>
      </c>
      <c r="FA98" s="3">
        <v>0</v>
      </c>
      <c r="FB98" s="3">
        <v>0</v>
      </c>
      <c r="FC98" s="3">
        <v>0</v>
      </c>
      <c r="FD98" s="3">
        <v>0</v>
      </c>
      <c r="FE98" s="3">
        <v>0</v>
      </c>
      <c r="FF98" s="3">
        <v>0</v>
      </c>
      <c r="FG98" s="3">
        <v>0</v>
      </c>
      <c r="FH98" s="3">
        <v>0</v>
      </c>
      <c r="FI98" s="3">
        <v>0</v>
      </c>
      <c r="FJ98" s="3">
        <v>0</v>
      </c>
      <c r="FK98" s="3">
        <v>0</v>
      </c>
      <c r="FL98" s="3">
        <v>0</v>
      </c>
      <c r="FM98" s="3">
        <v>0</v>
      </c>
      <c r="FN98" s="3">
        <v>0</v>
      </c>
      <c r="FO98" s="3">
        <v>0</v>
      </c>
      <c r="FP98" s="3">
        <v>0</v>
      </c>
      <c r="FQ98" s="3">
        <v>0</v>
      </c>
      <c r="FR98" s="3">
        <v>0</v>
      </c>
    </row>
    <row r="99" spans="1:174" hidden="1" outlineLevel="1">
      <c r="A99" s="4" t="s">
        <v>144</v>
      </c>
      <c r="B99" s="3">
        <f>+F99+AI99+AM99+AQ99+AU99+AY99+BC99+BG99+BK99+BO99+EM99+EQ99+BW99+K99+O99+CA99+S99+W99+AA99+AE99+BS99+CE99+CI99+CM99+CQ99+CU99+CY99+DC99+DG99+DK99+DO99+DS99+DW99+EA99+EE99+EI99+EY99+EU99+FC99+FF99+FK99+FO99</f>
        <v>40000000</v>
      </c>
      <c r="C99" s="3">
        <f>+G99+AJ99+AN99+AR99+AV99+AZ99+BD99+BH99+BL99+BP99+EN99+ER99+BX99+L99+P99+CB99+T99+X99+AB99+AF99+BT99+CF99+CJ99+CN99+CR99+CV99+CZ99+DD99+DH99+DL99+DP99+DT99+DX99+EB99+EF99+EJ99+EZ99+EV99+FD99+FG99+FL99+FP99</f>
        <v>40000000</v>
      </c>
      <c r="D99" s="3">
        <f>+H99+AK99+AO99+AS99+AW99+BA99+BE99+BI99+BM99+BQ99+EO99+ES99+BY99+M99+Q99+CC99+U99+Y99+AC99+AG99+BU99+CG99+CK99+CO99+CS99+CW99+DA99+DE99+DI99+DM99+DQ99+DU99+DY99+EC99+EG99+EK99+FA99+EW99+FE99+FH99+FM99+FQ99</f>
        <v>30000000</v>
      </c>
      <c r="E99" s="3">
        <f t="shared" si="74"/>
        <v>30000000</v>
      </c>
      <c r="F99" s="3">
        <v>30000000</v>
      </c>
      <c r="G99" s="3">
        <v>30000000</v>
      </c>
      <c r="H99" s="3">
        <v>30000000</v>
      </c>
      <c r="I99" s="3"/>
      <c r="J99" s="3">
        <v>30000000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10000000</v>
      </c>
      <c r="BT99" s="3">
        <v>10000000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3">
        <v>0</v>
      </c>
      <c r="EE99" s="3">
        <v>0</v>
      </c>
      <c r="EF99" s="3">
        <v>0</v>
      </c>
      <c r="EG99" s="3">
        <v>0</v>
      </c>
      <c r="EH99" s="3">
        <v>0</v>
      </c>
      <c r="EI99" s="3">
        <v>0</v>
      </c>
      <c r="EJ99" s="3">
        <v>0</v>
      </c>
      <c r="EK99" s="3">
        <v>0</v>
      </c>
      <c r="EL99" s="3">
        <v>0</v>
      </c>
      <c r="EM99" s="3">
        <v>0</v>
      </c>
      <c r="EN99" s="3">
        <v>0</v>
      </c>
      <c r="EO99" s="3">
        <v>0</v>
      </c>
      <c r="EP99" s="3">
        <v>0</v>
      </c>
      <c r="EQ99" s="3">
        <v>0</v>
      </c>
      <c r="ER99" s="3">
        <v>0</v>
      </c>
      <c r="ES99" s="3">
        <v>0</v>
      </c>
      <c r="ET99" s="3">
        <v>0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3">
        <v>0</v>
      </c>
      <c r="FB99" s="3">
        <v>0</v>
      </c>
      <c r="FC99" s="3">
        <v>0</v>
      </c>
      <c r="FD99" s="3">
        <v>0</v>
      </c>
      <c r="FE99" s="3">
        <v>0</v>
      </c>
      <c r="FF99" s="3">
        <v>0</v>
      </c>
      <c r="FG99" s="3">
        <v>0</v>
      </c>
      <c r="FH99" s="3">
        <v>0</v>
      </c>
      <c r="FI99" s="3">
        <v>0</v>
      </c>
      <c r="FJ99" s="3">
        <v>0</v>
      </c>
      <c r="FK99" s="3">
        <v>0</v>
      </c>
      <c r="FL99" s="3">
        <v>0</v>
      </c>
      <c r="FM99" s="3">
        <v>0</v>
      </c>
      <c r="FN99" s="3">
        <v>0</v>
      </c>
      <c r="FO99" s="3">
        <v>0</v>
      </c>
      <c r="FP99" s="3">
        <v>0</v>
      </c>
      <c r="FQ99" s="3">
        <v>0</v>
      </c>
      <c r="FR99" s="3">
        <v>0</v>
      </c>
    </row>
    <row r="100" spans="1:174" s="15" customFormat="1" collapsed="1">
      <c r="A100" s="18" t="s">
        <v>145</v>
      </c>
      <c r="B100" s="19">
        <f>+SUM(B101:B107)</f>
        <v>1129694000</v>
      </c>
      <c r="C100" s="19">
        <f>+SUM(C101:C107)</f>
        <v>890145253</v>
      </c>
      <c r="D100" s="19">
        <f>+SUM(D101:D107)</f>
        <v>472217721</v>
      </c>
      <c r="E100" s="19">
        <f>+SUM(E101:E107)</f>
        <v>452014628</v>
      </c>
      <c r="F100" s="19">
        <f t="shared" ref="F100:BQ100" si="75">+SUM(F101:F107)</f>
        <v>515128100</v>
      </c>
      <c r="G100" s="19">
        <f t="shared" si="75"/>
        <v>392490435</v>
      </c>
      <c r="H100" s="19">
        <f t="shared" si="75"/>
        <v>284817863</v>
      </c>
      <c r="I100" s="19"/>
      <c r="J100" s="19">
        <f t="shared" si="75"/>
        <v>279614770</v>
      </c>
      <c r="K100" s="19">
        <f t="shared" si="75"/>
        <v>0</v>
      </c>
      <c r="L100" s="19">
        <f t="shared" si="75"/>
        <v>0</v>
      </c>
      <c r="M100" s="19">
        <f t="shared" si="75"/>
        <v>0</v>
      </c>
      <c r="N100" s="19">
        <f t="shared" si="75"/>
        <v>0</v>
      </c>
      <c r="O100" s="19">
        <f t="shared" si="75"/>
        <v>370000000</v>
      </c>
      <c r="P100" s="19">
        <f t="shared" si="75"/>
        <v>368468918</v>
      </c>
      <c r="Q100" s="19">
        <f t="shared" si="75"/>
        <v>165000000</v>
      </c>
      <c r="R100" s="19">
        <f t="shared" si="75"/>
        <v>150000000</v>
      </c>
      <c r="S100" s="19">
        <f t="shared" si="75"/>
        <v>0</v>
      </c>
      <c r="T100" s="19">
        <f t="shared" si="75"/>
        <v>0</v>
      </c>
      <c r="U100" s="19">
        <f t="shared" si="75"/>
        <v>0</v>
      </c>
      <c r="V100" s="19">
        <f t="shared" si="75"/>
        <v>0</v>
      </c>
      <c r="W100" s="19">
        <f t="shared" si="75"/>
        <v>0</v>
      </c>
      <c r="X100" s="19">
        <f t="shared" si="75"/>
        <v>0</v>
      </c>
      <c r="Y100" s="19">
        <f t="shared" si="75"/>
        <v>0</v>
      </c>
      <c r="Z100" s="19">
        <f t="shared" si="75"/>
        <v>0</v>
      </c>
      <c r="AA100" s="19">
        <f t="shared" si="75"/>
        <v>0</v>
      </c>
      <c r="AB100" s="19">
        <f t="shared" si="75"/>
        <v>0</v>
      </c>
      <c r="AC100" s="19">
        <f t="shared" si="75"/>
        <v>0</v>
      </c>
      <c r="AD100" s="19">
        <f t="shared" si="75"/>
        <v>0</v>
      </c>
      <c r="AE100" s="19">
        <f t="shared" si="75"/>
        <v>0</v>
      </c>
      <c r="AF100" s="19">
        <f t="shared" si="75"/>
        <v>0</v>
      </c>
      <c r="AG100" s="19">
        <f t="shared" si="75"/>
        <v>0</v>
      </c>
      <c r="AH100" s="19">
        <f t="shared" si="75"/>
        <v>0</v>
      </c>
      <c r="AI100" s="19">
        <f t="shared" si="75"/>
        <v>0</v>
      </c>
      <c r="AJ100" s="19">
        <f t="shared" si="75"/>
        <v>0</v>
      </c>
      <c r="AK100" s="19">
        <f t="shared" si="75"/>
        <v>0</v>
      </c>
      <c r="AL100" s="19">
        <f t="shared" si="75"/>
        <v>0</v>
      </c>
      <c r="AM100" s="19">
        <f t="shared" si="75"/>
        <v>0</v>
      </c>
      <c r="AN100" s="19">
        <f t="shared" si="75"/>
        <v>0</v>
      </c>
      <c r="AO100" s="19">
        <f t="shared" si="75"/>
        <v>0</v>
      </c>
      <c r="AP100" s="19">
        <f t="shared" si="75"/>
        <v>0</v>
      </c>
      <c r="AQ100" s="19">
        <f t="shared" si="75"/>
        <v>0</v>
      </c>
      <c r="AR100" s="19">
        <f t="shared" si="75"/>
        <v>0</v>
      </c>
      <c r="AS100" s="19">
        <f t="shared" si="75"/>
        <v>0</v>
      </c>
      <c r="AT100" s="19">
        <f t="shared" si="75"/>
        <v>0</v>
      </c>
      <c r="AU100" s="19">
        <f t="shared" si="75"/>
        <v>0</v>
      </c>
      <c r="AV100" s="19">
        <f t="shared" si="75"/>
        <v>0</v>
      </c>
      <c r="AW100" s="19">
        <f t="shared" si="75"/>
        <v>0</v>
      </c>
      <c r="AX100" s="19">
        <f t="shared" si="75"/>
        <v>0</v>
      </c>
      <c r="AY100" s="19">
        <f t="shared" si="75"/>
        <v>0</v>
      </c>
      <c r="AZ100" s="19">
        <f t="shared" si="75"/>
        <v>0</v>
      </c>
      <c r="BA100" s="19">
        <f t="shared" si="75"/>
        <v>0</v>
      </c>
      <c r="BB100" s="19">
        <f t="shared" si="75"/>
        <v>0</v>
      </c>
      <c r="BC100" s="19">
        <f t="shared" si="75"/>
        <v>0</v>
      </c>
      <c r="BD100" s="19">
        <f t="shared" si="75"/>
        <v>0</v>
      </c>
      <c r="BE100" s="19">
        <f t="shared" si="75"/>
        <v>0</v>
      </c>
      <c r="BF100" s="19">
        <f t="shared" si="75"/>
        <v>0</v>
      </c>
      <c r="BG100" s="19">
        <f t="shared" si="75"/>
        <v>0</v>
      </c>
      <c r="BH100" s="19">
        <f t="shared" si="75"/>
        <v>0</v>
      </c>
      <c r="BI100" s="19">
        <f t="shared" si="75"/>
        <v>0</v>
      </c>
      <c r="BJ100" s="19">
        <f t="shared" si="75"/>
        <v>0</v>
      </c>
      <c r="BK100" s="19">
        <f t="shared" si="75"/>
        <v>0</v>
      </c>
      <c r="BL100" s="19">
        <f t="shared" si="75"/>
        <v>0</v>
      </c>
      <c r="BM100" s="19">
        <f t="shared" si="75"/>
        <v>0</v>
      </c>
      <c r="BN100" s="19">
        <f t="shared" si="75"/>
        <v>0</v>
      </c>
      <c r="BO100" s="19">
        <f t="shared" si="75"/>
        <v>0</v>
      </c>
      <c r="BP100" s="19">
        <f t="shared" si="75"/>
        <v>0</v>
      </c>
      <c r="BQ100" s="19">
        <f t="shared" si="75"/>
        <v>0</v>
      </c>
      <c r="BR100" s="19">
        <f t="shared" ref="BR100:EC100" si="76">+SUM(BR101:BR107)</f>
        <v>0</v>
      </c>
      <c r="BS100" s="19">
        <f t="shared" si="76"/>
        <v>194565900</v>
      </c>
      <c r="BT100" s="19">
        <f t="shared" si="76"/>
        <v>129185900</v>
      </c>
      <c r="BU100" s="19">
        <f t="shared" si="76"/>
        <v>22399858</v>
      </c>
      <c r="BV100" s="19">
        <f t="shared" si="76"/>
        <v>22399858</v>
      </c>
      <c r="BW100" s="19">
        <f t="shared" si="76"/>
        <v>0</v>
      </c>
      <c r="BX100" s="19">
        <f t="shared" si="76"/>
        <v>0</v>
      </c>
      <c r="BY100" s="19">
        <f t="shared" si="76"/>
        <v>0</v>
      </c>
      <c r="BZ100" s="19">
        <f t="shared" si="76"/>
        <v>0</v>
      </c>
      <c r="CA100" s="19">
        <f t="shared" si="76"/>
        <v>0</v>
      </c>
      <c r="CB100" s="19">
        <f t="shared" si="76"/>
        <v>0</v>
      </c>
      <c r="CC100" s="19">
        <f t="shared" si="76"/>
        <v>0</v>
      </c>
      <c r="CD100" s="19">
        <f t="shared" si="76"/>
        <v>0</v>
      </c>
      <c r="CE100" s="19">
        <f t="shared" si="76"/>
        <v>0</v>
      </c>
      <c r="CF100" s="19">
        <f t="shared" si="76"/>
        <v>0</v>
      </c>
      <c r="CG100" s="19">
        <f t="shared" si="76"/>
        <v>0</v>
      </c>
      <c r="CH100" s="19">
        <f t="shared" si="76"/>
        <v>0</v>
      </c>
      <c r="CI100" s="19">
        <f t="shared" si="76"/>
        <v>0</v>
      </c>
      <c r="CJ100" s="19">
        <f t="shared" si="76"/>
        <v>0</v>
      </c>
      <c r="CK100" s="19">
        <f t="shared" si="76"/>
        <v>0</v>
      </c>
      <c r="CL100" s="19">
        <f t="shared" si="76"/>
        <v>0</v>
      </c>
      <c r="CM100" s="19">
        <f t="shared" si="76"/>
        <v>0</v>
      </c>
      <c r="CN100" s="19">
        <f t="shared" si="76"/>
        <v>0</v>
      </c>
      <c r="CO100" s="19">
        <f t="shared" si="76"/>
        <v>0</v>
      </c>
      <c r="CP100" s="19">
        <f t="shared" si="76"/>
        <v>0</v>
      </c>
      <c r="CQ100" s="19">
        <f t="shared" si="76"/>
        <v>0</v>
      </c>
      <c r="CR100" s="19">
        <f t="shared" si="76"/>
        <v>0</v>
      </c>
      <c r="CS100" s="19">
        <f t="shared" si="76"/>
        <v>0</v>
      </c>
      <c r="CT100" s="19">
        <f t="shared" si="76"/>
        <v>0</v>
      </c>
      <c r="CU100" s="19">
        <f t="shared" si="76"/>
        <v>0</v>
      </c>
      <c r="CV100" s="19">
        <f t="shared" si="76"/>
        <v>0</v>
      </c>
      <c r="CW100" s="19">
        <f t="shared" si="76"/>
        <v>0</v>
      </c>
      <c r="CX100" s="19">
        <f t="shared" si="76"/>
        <v>0</v>
      </c>
      <c r="CY100" s="19">
        <f t="shared" si="76"/>
        <v>0</v>
      </c>
      <c r="CZ100" s="19">
        <f t="shared" si="76"/>
        <v>0</v>
      </c>
      <c r="DA100" s="19">
        <f t="shared" si="76"/>
        <v>0</v>
      </c>
      <c r="DB100" s="19">
        <f t="shared" si="76"/>
        <v>0</v>
      </c>
      <c r="DC100" s="19">
        <f t="shared" si="76"/>
        <v>0</v>
      </c>
      <c r="DD100" s="19">
        <f t="shared" si="76"/>
        <v>0</v>
      </c>
      <c r="DE100" s="19">
        <f t="shared" si="76"/>
        <v>0</v>
      </c>
      <c r="DF100" s="19">
        <f t="shared" si="76"/>
        <v>0</v>
      </c>
      <c r="DG100" s="19">
        <f t="shared" si="76"/>
        <v>0</v>
      </c>
      <c r="DH100" s="19">
        <f t="shared" si="76"/>
        <v>0</v>
      </c>
      <c r="DI100" s="19">
        <f t="shared" si="76"/>
        <v>0</v>
      </c>
      <c r="DJ100" s="19">
        <f t="shared" si="76"/>
        <v>0</v>
      </c>
      <c r="DK100" s="19">
        <f t="shared" si="76"/>
        <v>0</v>
      </c>
      <c r="DL100" s="19">
        <f t="shared" si="76"/>
        <v>0</v>
      </c>
      <c r="DM100" s="19">
        <f t="shared" si="76"/>
        <v>0</v>
      </c>
      <c r="DN100" s="19">
        <f t="shared" si="76"/>
        <v>0</v>
      </c>
      <c r="DO100" s="19">
        <f t="shared" si="76"/>
        <v>0</v>
      </c>
      <c r="DP100" s="19">
        <f t="shared" si="76"/>
        <v>0</v>
      </c>
      <c r="DQ100" s="19">
        <f t="shared" si="76"/>
        <v>0</v>
      </c>
      <c r="DR100" s="19">
        <f t="shared" si="76"/>
        <v>0</v>
      </c>
      <c r="DS100" s="19">
        <f t="shared" si="76"/>
        <v>0</v>
      </c>
      <c r="DT100" s="19">
        <f t="shared" si="76"/>
        <v>0</v>
      </c>
      <c r="DU100" s="19">
        <f t="shared" si="76"/>
        <v>0</v>
      </c>
      <c r="DV100" s="19">
        <f t="shared" si="76"/>
        <v>0</v>
      </c>
      <c r="DW100" s="19">
        <f t="shared" si="76"/>
        <v>0</v>
      </c>
      <c r="DX100" s="19">
        <f t="shared" si="76"/>
        <v>0</v>
      </c>
      <c r="DY100" s="19">
        <f t="shared" si="76"/>
        <v>0</v>
      </c>
      <c r="DZ100" s="19">
        <f t="shared" si="76"/>
        <v>0</v>
      </c>
      <c r="EA100" s="19">
        <f t="shared" si="76"/>
        <v>0</v>
      </c>
      <c r="EB100" s="19">
        <f t="shared" si="76"/>
        <v>0</v>
      </c>
      <c r="EC100" s="19">
        <f t="shared" si="76"/>
        <v>0</v>
      </c>
      <c r="ED100" s="19">
        <f t="shared" ref="ED100:FR100" si="77">+SUM(ED101:ED107)</f>
        <v>0</v>
      </c>
      <c r="EE100" s="19">
        <f t="shared" si="77"/>
        <v>50000000</v>
      </c>
      <c r="EF100" s="19">
        <f t="shared" si="77"/>
        <v>0</v>
      </c>
      <c r="EG100" s="19">
        <f t="shared" si="77"/>
        <v>0</v>
      </c>
      <c r="EH100" s="19">
        <f t="shared" si="77"/>
        <v>0</v>
      </c>
      <c r="EI100" s="19">
        <f t="shared" si="77"/>
        <v>0</v>
      </c>
      <c r="EJ100" s="19">
        <f t="shared" si="77"/>
        <v>0</v>
      </c>
      <c r="EK100" s="19">
        <f t="shared" si="77"/>
        <v>0</v>
      </c>
      <c r="EL100" s="19">
        <f t="shared" si="77"/>
        <v>0</v>
      </c>
      <c r="EM100" s="19">
        <f t="shared" si="77"/>
        <v>0</v>
      </c>
      <c r="EN100" s="19">
        <f t="shared" si="77"/>
        <v>0</v>
      </c>
      <c r="EO100" s="19">
        <f t="shared" si="77"/>
        <v>0</v>
      </c>
      <c r="EP100" s="19">
        <f t="shared" si="77"/>
        <v>0</v>
      </c>
      <c r="EQ100" s="19">
        <f t="shared" si="77"/>
        <v>0</v>
      </c>
      <c r="ER100" s="19">
        <f t="shared" si="77"/>
        <v>0</v>
      </c>
      <c r="ES100" s="19">
        <f t="shared" si="77"/>
        <v>0</v>
      </c>
      <c r="ET100" s="19">
        <f t="shared" si="77"/>
        <v>0</v>
      </c>
      <c r="EU100" s="19">
        <f t="shared" si="77"/>
        <v>0</v>
      </c>
      <c r="EV100" s="19">
        <f t="shared" si="77"/>
        <v>0</v>
      </c>
      <c r="EW100" s="19">
        <f t="shared" si="77"/>
        <v>0</v>
      </c>
      <c r="EX100" s="19">
        <f t="shared" si="77"/>
        <v>0</v>
      </c>
      <c r="EY100" s="19">
        <f t="shared" si="77"/>
        <v>0</v>
      </c>
      <c r="EZ100" s="19">
        <f t="shared" si="77"/>
        <v>0</v>
      </c>
      <c r="FA100" s="19">
        <f t="shared" si="77"/>
        <v>0</v>
      </c>
      <c r="FB100" s="19">
        <f t="shared" si="77"/>
        <v>0</v>
      </c>
      <c r="FC100" s="19">
        <f t="shared" si="77"/>
        <v>0</v>
      </c>
      <c r="FD100" s="19">
        <f t="shared" si="77"/>
        <v>0</v>
      </c>
      <c r="FE100" s="19">
        <f t="shared" si="77"/>
        <v>0</v>
      </c>
      <c r="FF100" s="19">
        <f t="shared" si="77"/>
        <v>0</v>
      </c>
      <c r="FG100" s="19">
        <f t="shared" si="77"/>
        <v>0</v>
      </c>
      <c r="FH100" s="19">
        <f t="shared" si="77"/>
        <v>0</v>
      </c>
      <c r="FI100" s="19">
        <f t="shared" si="77"/>
        <v>0</v>
      </c>
      <c r="FJ100" s="19">
        <f t="shared" si="77"/>
        <v>0</v>
      </c>
      <c r="FK100" s="19">
        <f t="shared" si="77"/>
        <v>0</v>
      </c>
      <c r="FL100" s="19">
        <f t="shared" si="77"/>
        <v>0</v>
      </c>
      <c r="FM100" s="19">
        <f t="shared" si="77"/>
        <v>0</v>
      </c>
      <c r="FN100" s="19">
        <f t="shared" si="77"/>
        <v>0</v>
      </c>
      <c r="FO100" s="19">
        <f t="shared" si="77"/>
        <v>0</v>
      </c>
      <c r="FP100" s="19">
        <f t="shared" si="77"/>
        <v>0</v>
      </c>
      <c r="FQ100" s="19">
        <f t="shared" si="77"/>
        <v>0</v>
      </c>
      <c r="FR100" s="19">
        <f t="shared" si="77"/>
        <v>0</v>
      </c>
    </row>
    <row r="101" spans="1:174">
      <c r="A101" s="4" t="s">
        <v>146</v>
      </c>
      <c r="B101" s="3">
        <f>+F101+AI101+AM101+AQ101+AU101+AY101+BC101+BG101+BK101+BO101+EM101+EQ101+BW101+K101+O101+CA101+S101+W101+AA101+AE101+BS101+CE101+CI101+CM101+CQ101+CU101+CY101+DC101+DG101+DK101+DO101+DS101+DW101+EA101+EE101+EI101+EY101+EU101+FC101+FF101+FK101+FO101</f>
        <v>234814000</v>
      </c>
      <c r="C101" s="3">
        <f>+G101+AJ101+AN101+AR101+AV101+AZ101+BD101+BH101+BL101+BP101+EN101+ER101+BX101+L101+P101+CB101+T101+X101+AB101+AF101+BT101+CF101+CJ101+CN101+CR101+CV101+CZ101+DD101+DH101+DL101+DP101+DT101+DX101+EB101+EF101+EJ101+EZ101+EV101+FD101+FG101+FL101+FP101</f>
        <v>195383518</v>
      </c>
      <c r="D101" s="3">
        <f>+H101+AK101+AO101+AS101+AW101+BA101+BE101+BI101+BM101+BQ101+EO101+ES101+BY101+M101+Q101+CC101+U101+Y101+AC101+AG101+BU101+CG101+CK101+CO101+CS101+CW101+DA101+DE101+DI101+DM101+DQ101+DU101+DY101+EC101+EG101+EK101+FA101+EW101+FE101+FH101+FM101+FQ101</f>
        <v>193924096</v>
      </c>
      <c r="E101" s="3">
        <f t="shared" ref="E101:E107" si="78">+J101+AL101+AP101+AT101+AX101+BB101+BF101+BJ101+BN101+BR101+EP101+ET101+BZ101+N101+R101+CD101+V101+Z101+AD101+AH101+BV101+CH101+CL101+CP101+CT101+CX101+DB101+DF101+DJ101+DN101+DR101+DV101+DZ101+ED101+EH101+EL101+FB101+EX101+FF101+FI101+FN101+FR101</f>
        <v>188721003</v>
      </c>
      <c r="F101" s="3">
        <v>225128100</v>
      </c>
      <c r="G101" s="3">
        <v>185697618</v>
      </c>
      <c r="H101" s="3">
        <v>185697618</v>
      </c>
      <c r="I101" s="3"/>
      <c r="J101" s="3">
        <v>180494525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9685900</v>
      </c>
      <c r="BT101" s="3">
        <v>9685900</v>
      </c>
      <c r="BU101" s="3">
        <v>8226478</v>
      </c>
      <c r="BV101" s="3">
        <v>8226478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  <c r="ET101" s="3">
        <v>0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3">
        <v>0</v>
      </c>
      <c r="FI101" s="3">
        <v>0</v>
      </c>
      <c r="FJ101" s="3">
        <v>0</v>
      </c>
      <c r="FK101" s="3">
        <v>0</v>
      </c>
      <c r="FL101" s="3">
        <v>0</v>
      </c>
      <c r="FM101" s="3">
        <v>0</v>
      </c>
      <c r="FN101" s="3">
        <v>0</v>
      </c>
      <c r="FO101" s="3">
        <v>0</v>
      </c>
      <c r="FP101" s="3">
        <v>0</v>
      </c>
      <c r="FQ101" s="3">
        <v>0</v>
      </c>
      <c r="FR101" s="3">
        <v>0</v>
      </c>
    </row>
    <row r="102" spans="1:174" hidden="1" outlineLevel="1">
      <c r="A102" s="4" t="s">
        <v>147</v>
      </c>
      <c r="B102" s="3">
        <f>+F102+AI102+AM102+AQ102+AU102+AY102+BC102+BG102+BK102+BO102+EM102+EQ102+BW102+K102+O102+CA102+S102+W102+AA102+AE102+BS102+CE102+CI102+CM102+CQ102+CU102+CY102+DC102+DG102+DK102+DO102+DS102+DW102+EA102+EE102+EI102+EY102+EU102+FC102+FF102+FK102+FO102</f>
        <v>214407969</v>
      </c>
      <c r="C102" s="3">
        <f>+G102+AJ102+AN102+AR102+AV102+AZ102+BD102+BH102+BL102+BP102+EN102+ER102+BX102+L102+P102+CB102+T102+X102+AB102+AF102+BT102+CF102+CJ102+CN102+CR102+CV102+CZ102+DD102+DH102+DL102+DP102+DT102+DX102+EB102+EF102+EJ102+EZ102+EV102+FD102+FG102+FL102+FP102</f>
        <v>51365773</v>
      </c>
      <c r="D102" s="3">
        <f>+H102+AK102+AO102+AS102+AW102+BA102+BE102+BI102+BM102+BQ102+EO102+ES102+BY102+M102+Q102+CC102+U102+Y102+AC102+AG102+BU102+CG102+CK102+CO102+CS102+CW102+DA102+DE102+DI102+DM102+DQ102+DU102+DY102+EC102+EG102+EK102+FA102+EW102+FE102+FH102+FM102+FQ102</f>
        <v>38181604</v>
      </c>
      <c r="E102" s="3">
        <f t="shared" si="78"/>
        <v>38181604</v>
      </c>
      <c r="F102" s="3">
        <v>119840000</v>
      </c>
      <c r="G102" s="3">
        <v>36797805</v>
      </c>
      <c r="H102" s="3">
        <v>29560599</v>
      </c>
      <c r="I102" s="3"/>
      <c r="J102" s="3">
        <v>29560599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44567969</v>
      </c>
      <c r="BT102" s="3">
        <v>14567968</v>
      </c>
      <c r="BU102" s="3">
        <f>9115469-494464</f>
        <v>8621005</v>
      </c>
      <c r="BV102" s="3">
        <f>9115469-494464</f>
        <v>8621005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50000000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  <c r="ET102" s="3">
        <v>0</v>
      </c>
      <c r="EU102" s="3">
        <v>0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3">
        <v>0</v>
      </c>
      <c r="FB102" s="3">
        <v>0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3">
        <v>0</v>
      </c>
      <c r="FI102" s="3">
        <v>0</v>
      </c>
      <c r="FJ102" s="3">
        <v>0</v>
      </c>
      <c r="FK102" s="3">
        <v>0</v>
      </c>
      <c r="FL102" s="3">
        <v>0</v>
      </c>
      <c r="FM102" s="3">
        <v>0</v>
      </c>
      <c r="FN102" s="3">
        <v>0</v>
      </c>
      <c r="FO102" s="3">
        <v>0</v>
      </c>
      <c r="FP102" s="3">
        <v>0</v>
      </c>
      <c r="FQ102" s="3">
        <v>0</v>
      </c>
      <c r="FR102" s="3">
        <v>0</v>
      </c>
    </row>
    <row r="103" spans="1:174" hidden="1" outlineLevel="1">
      <c r="A103" s="4" t="s">
        <v>148</v>
      </c>
      <c r="B103" s="3">
        <f>+F103+AI103+AM103+AQ103+AU103+AY103+BC103+BG103+BK103+BO103+EM103+EQ103+BW103+K103+O103+CA103+S103+W103+AA103+AE103+BS103+CE103+CI103+CM103+CQ103+CU103+CY103+DC103+DG103+DK103+DO103+DS103+DW103+EA103+EE103+EI103+EY103+EU103+FC103+FF103+FK103+FO103</f>
        <v>361592032</v>
      </c>
      <c r="C103" s="3">
        <f>+G103+AJ103+AN103+AR103+AV103+AZ103+BD103+BH103+BL103+BP103+EN103+ER103+BX103+L103+P103+CB103+T103+X103+AB103+AF103+BT103+CF103+CJ103+CN103+CR103+CV103+CZ103+DD103+DH103+DL103+DP103+DT103+DX103+EB103+EF103+EJ103+EZ103+EV103+FD103+FG103+FL103+FP103</f>
        <v>350000000</v>
      </c>
      <c r="D103" s="3">
        <f>+H103+AK103+AO103+AS103+AW103+BA103+BE103+BI103+BM103+BQ103+EO103+ES103+BY103+M103+Q103+CC103+U103+Y103+AC103+AG103+BU103+CG103+CK103+CO103+CS103+CW103+DA103+DE103+DI103+DM103+DQ103+DU103+DY103+EC103+EG103+EK103+FA103+EW103+FE103+FH103+FM103+FQ103</f>
        <v>165000000</v>
      </c>
      <c r="E103" s="3">
        <f t="shared" si="78"/>
        <v>150000000</v>
      </c>
      <c r="F103" s="3">
        <v>160000</v>
      </c>
      <c r="G103" s="3">
        <v>0</v>
      </c>
      <c r="H103" s="3">
        <v>0</v>
      </c>
      <c r="I103" s="3"/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300000000</v>
      </c>
      <c r="P103" s="3">
        <v>300000000</v>
      </c>
      <c r="Q103" s="3">
        <v>165000000</v>
      </c>
      <c r="R103" s="3">
        <v>150000000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61432032</v>
      </c>
      <c r="BT103" s="3">
        <v>50000000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  <c r="ET103" s="3">
        <v>0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0</v>
      </c>
      <c r="FI103" s="3">
        <v>0</v>
      </c>
      <c r="FJ103" s="3">
        <v>0</v>
      </c>
      <c r="FK103" s="3">
        <v>0</v>
      </c>
      <c r="FL103" s="3">
        <v>0</v>
      </c>
      <c r="FM103" s="3">
        <v>0</v>
      </c>
      <c r="FN103" s="3">
        <v>0</v>
      </c>
      <c r="FO103" s="3">
        <v>0</v>
      </c>
      <c r="FP103" s="3">
        <v>0</v>
      </c>
      <c r="FQ103" s="3">
        <v>0</v>
      </c>
      <c r="FR103" s="3">
        <v>0</v>
      </c>
    </row>
    <row r="104" spans="1:174" hidden="1" outlineLevel="1">
      <c r="A104" s="4" t="s">
        <v>149</v>
      </c>
      <c r="B104" s="3">
        <f>+F104+AI104+AM104+AQ104+AU104+AY104+BC104+BG104+BK104+BO104+EM104+EQ104+BW104+K104+O104+CA104+S104+W104+AA104+AE104+BS104+CE104+CI104+CM104+CQ104+CU104+CY104+DC104+DG104+DK104+DO104+DS104+DW104+EA104+EE104+EI104+EY104+EU104+FC104+FF104+FK104+FO104</f>
        <v>137056912</v>
      </c>
      <c r="C104" s="3">
        <f>+G104+AJ104+AN104+AR104+AV104+AZ104+BD104+BH104+BL104+BP104+EN104+ER104+BX104+L104+P104+CB104+T104+X104+AB104+AF104+BT104+CF104+CJ104+CN104+CR104+CV104+CZ104+DD104+DH104+DL104+DP104+DT104+DX104+EB104+EF104+EJ104+EZ104+EV104+FD104+FG104+FL104+FP104</f>
        <v>137056912</v>
      </c>
      <c r="D104" s="3">
        <f>+H104+AK104+AO104+AS104+AW104+BA104+BE104+BI104+BM104+BQ104+EO104+ES104+BY104+M104+Q104+CC104+U104+Y104+AC104+AG104+BU104+CG104+CK104+CO104+CS104+CW104+DA104+DE104+DI104+DM104+DQ104+DU104+DY104+EC104+EG104+EK104+FA104+EW104+FE104+FH104+FM104+FQ104</f>
        <v>15000000</v>
      </c>
      <c r="E104" s="3">
        <f t="shared" si="78"/>
        <v>15000000</v>
      </c>
      <c r="F104" s="3">
        <v>68587994</v>
      </c>
      <c r="G104" s="3">
        <v>68587994</v>
      </c>
      <c r="H104" s="3">
        <v>15000000</v>
      </c>
      <c r="I104" s="3"/>
      <c r="J104" s="3">
        <v>15000000</v>
      </c>
      <c r="K104" s="3">
        <v>0</v>
      </c>
      <c r="L104" s="3">
        <v>0</v>
      </c>
      <c r="M104" s="3">
        <v>0</v>
      </c>
      <c r="N104" s="3">
        <v>0</v>
      </c>
      <c r="O104" s="3">
        <v>68468918</v>
      </c>
      <c r="P104" s="3">
        <v>68468918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>
        <v>0</v>
      </c>
      <c r="EE104" s="3">
        <v>0</v>
      </c>
      <c r="EF104" s="3">
        <v>0</v>
      </c>
      <c r="EG104" s="3">
        <v>0</v>
      </c>
      <c r="EH104" s="3">
        <v>0</v>
      </c>
      <c r="EI104" s="3">
        <v>0</v>
      </c>
      <c r="EJ104" s="3">
        <v>0</v>
      </c>
      <c r="EK104" s="3">
        <v>0</v>
      </c>
      <c r="EL104" s="3">
        <v>0</v>
      </c>
      <c r="EM104" s="3">
        <v>0</v>
      </c>
      <c r="EN104" s="3">
        <v>0</v>
      </c>
      <c r="EO104" s="3">
        <v>0</v>
      </c>
      <c r="EP104" s="3">
        <v>0</v>
      </c>
      <c r="EQ104" s="3">
        <v>0</v>
      </c>
      <c r="ER104" s="3">
        <v>0</v>
      </c>
      <c r="ES104" s="3">
        <v>0</v>
      </c>
      <c r="ET104" s="3">
        <v>0</v>
      </c>
      <c r="EU104" s="3">
        <v>0</v>
      </c>
      <c r="EV104" s="3">
        <v>0</v>
      </c>
      <c r="EW104" s="3">
        <v>0</v>
      </c>
      <c r="EX104" s="3">
        <v>0</v>
      </c>
      <c r="EY104" s="3">
        <v>0</v>
      </c>
      <c r="EZ104" s="3">
        <v>0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3">
        <v>0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  <c r="FN104" s="3">
        <v>0</v>
      </c>
      <c r="FO104" s="3">
        <v>0</v>
      </c>
      <c r="FP104" s="3">
        <v>0</v>
      </c>
      <c r="FQ104" s="3">
        <v>0</v>
      </c>
      <c r="FR104" s="3">
        <v>0</v>
      </c>
    </row>
    <row r="105" spans="1:174" hidden="1" outlineLevel="1">
      <c r="A105" s="4" t="s">
        <v>150</v>
      </c>
      <c r="B105" s="3">
        <f>+F105+AI105+AM105+AQ105+AU105+AY105+BC105+BG105+BK105+BO105+EM105+EQ105+BW105+K105+O105+CA105+S105+W105+AA105+AE105+BS105+CE105+CI105+CM105+CQ105+CU105+CY105+DC105+DG105+DK105+DO105+DS105+DW105+EA105+EE105+EI105+EY105+EU105+FC105+FF105+FK105+FO105</f>
        <v>68196070</v>
      </c>
      <c r="C105" s="3">
        <f>+G105+AJ105+AN105+AR105+AV105+AZ105+BD105+BH105+BL105+BP105+EN105+ER105+BX105+L105+P105+CB105+T105+X105+AB105+AF105+BT105+CF105+CJ105+CN105+CR105+CV105+CZ105+DD105+DH105+DL105+DP105+DT105+DX105+EB105+EF105+EJ105+EZ105+EV105+FD105+FG105+FL105+FP105</f>
        <v>42712033</v>
      </c>
      <c r="D105" s="3">
        <f>+H105+AK105+AO105+AS105+AW105+BA105+BE105+BI105+BM105+BQ105+EO105+ES105+BY105+M105+Q105+CC105+U105+Y105+AC105+AG105+BU105+CG105+CK105+CO105+CS105+CW105+DA105+DE105+DI105+DM105+DQ105+DU105+DY105+EC105+EG105+EK105+FA105+EW105+FE105+FH105+FM105+FQ105</f>
        <v>0</v>
      </c>
      <c r="E105" s="3">
        <f t="shared" si="78"/>
        <v>0</v>
      </c>
      <c r="F105" s="3">
        <v>164988</v>
      </c>
      <c r="G105" s="3">
        <v>160000</v>
      </c>
      <c r="H105" s="3">
        <v>0</v>
      </c>
      <c r="I105" s="3"/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1531082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66500000</v>
      </c>
      <c r="BT105" s="3">
        <v>42552033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>
        <v>0</v>
      </c>
      <c r="EI105" s="3">
        <v>0</v>
      </c>
      <c r="EJ105" s="3">
        <v>0</v>
      </c>
      <c r="EK105" s="3">
        <v>0</v>
      </c>
      <c r="EL105" s="3">
        <v>0</v>
      </c>
      <c r="EM105" s="3">
        <v>0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0</v>
      </c>
      <c r="ET105" s="3">
        <v>0</v>
      </c>
      <c r="EU105" s="3">
        <v>0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0</v>
      </c>
      <c r="FI105" s="3">
        <v>0</v>
      </c>
      <c r="FJ105" s="3">
        <v>0</v>
      </c>
      <c r="FK105" s="3">
        <v>0</v>
      </c>
      <c r="FL105" s="3">
        <v>0</v>
      </c>
      <c r="FM105" s="3">
        <v>0</v>
      </c>
      <c r="FN105" s="3">
        <v>0</v>
      </c>
      <c r="FO105" s="3">
        <v>0</v>
      </c>
      <c r="FP105" s="3">
        <v>0</v>
      </c>
      <c r="FQ105" s="3">
        <v>0</v>
      </c>
      <c r="FR105" s="3">
        <v>0</v>
      </c>
    </row>
    <row r="106" spans="1:174" hidden="1" outlineLevel="1">
      <c r="A106" s="4" t="s">
        <v>151</v>
      </c>
      <c r="B106" s="3">
        <f>+F106+AI106+AM106+AQ106+AU106+AY106+BC106+BG106+BK106+BO106+EM106+EQ106+BW106+K106+O106+CA106+S106+W106+AA106+AE106+BS106+CE106+CI106+CM106+CQ106+CU106+CY106+DC106+DG106+DK106+DO106+DS106+DW106+EA106+EE106+EI106+EY106+EU106+FC106+FF106+FK106+FO106</f>
        <v>44747018</v>
      </c>
      <c r="C106" s="3">
        <f>+G106+AJ106+AN106+AR106+AV106+AZ106+BD106+BH106+BL106+BP106+EN106+ER106+BX106+L106+P106+CB106+T106+X106+AB106+AF106+BT106+CF106+CJ106+CN106+CR106+CV106+CZ106+DD106+DH106+DL106+DP106+DT106+DX106+EB106+EF106+EJ106+EZ106+EV106+FD106+FG106+FL106+FP106</f>
        <v>44747018</v>
      </c>
      <c r="D106" s="3">
        <f>+H106+AK106+AO106+AS106+AW106+BA106+BE106+BI106+BM106+BQ106+EO106+ES106+BY106+M106+Q106+CC106+U106+Y106+AC106+AG106+BU106+CG106+CK106+CO106+CS106+CW106+DA106+DE106+DI106+DM106+DQ106+DU106+DY106+EC106+EG106+EK106+FA106+EW106+FE106+FH106+FM106+FQ106</f>
        <v>5930490</v>
      </c>
      <c r="E106" s="3">
        <f t="shared" si="78"/>
        <v>5930490</v>
      </c>
      <c r="F106" s="3">
        <v>41247018</v>
      </c>
      <c r="G106" s="3">
        <v>41247018</v>
      </c>
      <c r="H106" s="3">
        <v>5930490</v>
      </c>
      <c r="I106" s="3"/>
      <c r="J106" s="3">
        <v>5930490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3500000</v>
      </c>
      <c r="BT106" s="3">
        <v>3500000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</row>
    <row r="107" spans="1:174" hidden="1" outlineLevel="1">
      <c r="A107" s="4" t="s">
        <v>152</v>
      </c>
      <c r="B107" s="3">
        <f>+F107+AI107+AM107+AQ107+AU107+AY107+BC107+BG107+BK107+BO107+EM107+EQ107+BW107+K107+O107+CA107+S107+W107+AA107+AE107+BS107+CE107+CI107+CM107+CQ107+CU107+CY107+DC107+DG107+DK107+DO107+DS107+DW107+EA107+EE107+EI107+EY107+EU107+FC107+FF107+FK107+FO107</f>
        <v>68879999</v>
      </c>
      <c r="C107" s="3">
        <f>+G107+AJ107+AN107+AR107+AV107+AZ107+BD107+BH107+BL107+BP107+EN107+ER107+BX107+L107+P107+CB107+T107+X107+AB107+AF107+BT107+CF107+CJ107+CN107+CR107+CV107+CZ107+DD107+DH107+DL107+DP107+DT107+DX107+EB107+EF107+EJ107+EZ107+EV107+FD107+FG107+FL107+FP107</f>
        <v>68879999</v>
      </c>
      <c r="D107" s="3">
        <f>+H107+AK107+AO107+AS107+AW107+BA107+BE107+BI107+BM107+BQ107+EO107+ES107+BY107+M107+Q107+CC107+U107+Y107+AC107+AG107+BU107+CG107+CK107+CO107+CS107+CW107+DA107+DE107+DI107+DM107+DQ107+DU107+DY107+EC107+EG107+EK107+FA107+EW107+FE107+FH107+FM107+FQ107</f>
        <v>54181531</v>
      </c>
      <c r="E107" s="3">
        <f t="shared" si="78"/>
        <v>54181531</v>
      </c>
      <c r="F107" s="3">
        <v>60000000</v>
      </c>
      <c r="G107" s="3">
        <v>60000000</v>
      </c>
      <c r="H107" s="3">
        <v>48629156</v>
      </c>
      <c r="I107" s="3"/>
      <c r="J107" s="3">
        <v>48629156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8879999</v>
      </c>
      <c r="BT107" s="3">
        <v>8879999</v>
      </c>
      <c r="BU107" s="3">
        <v>5552375</v>
      </c>
      <c r="BV107" s="3">
        <v>5552375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3">
        <v>0</v>
      </c>
      <c r="EL107" s="3">
        <v>0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0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3">
        <v>0</v>
      </c>
      <c r="FI107" s="3">
        <v>0</v>
      </c>
      <c r="FJ107" s="3">
        <v>0</v>
      </c>
      <c r="FK107" s="3">
        <v>0</v>
      </c>
      <c r="FL107" s="3">
        <v>0</v>
      </c>
      <c r="FM107" s="3">
        <v>0</v>
      </c>
      <c r="FN107" s="3">
        <v>0</v>
      </c>
      <c r="FO107" s="3">
        <v>0</v>
      </c>
      <c r="FP107" s="3">
        <v>0</v>
      </c>
      <c r="FQ107" s="3">
        <v>0</v>
      </c>
      <c r="FR107" s="3">
        <v>0</v>
      </c>
    </row>
    <row r="108" spans="1:174" s="15" customFormat="1" collapsed="1">
      <c r="A108" s="18" t="s">
        <v>153</v>
      </c>
      <c r="B108" s="19">
        <f>+SUM(B109:B113)</f>
        <v>527122003</v>
      </c>
      <c r="C108" s="19">
        <f>+SUM(C109:C113)</f>
        <v>397560480</v>
      </c>
      <c r="D108" s="19">
        <f>+SUM(D109:D113)</f>
        <v>249369324</v>
      </c>
      <c r="E108" s="19">
        <f>+SUM(E109:E113)</f>
        <v>243809873</v>
      </c>
      <c r="F108" s="19">
        <f t="shared" ref="F108:BQ108" si="79">+SUM(F109:F113)</f>
        <v>439070247</v>
      </c>
      <c r="G108" s="19">
        <f t="shared" si="79"/>
        <v>371147801</v>
      </c>
      <c r="H108" s="19">
        <f t="shared" si="79"/>
        <v>233702586</v>
      </c>
      <c r="I108" s="19"/>
      <c r="J108" s="19">
        <f t="shared" si="79"/>
        <v>228847485</v>
      </c>
      <c r="K108" s="19">
        <f t="shared" si="79"/>
        <v>0</v>
      </c>
      <c r="L108" s="19">
        <f t="shared" si="79"/>
        <v>0</v>
      </c>
      <c r="M108" s="19">
        <f t="shared" si="79"/>
        <v>0</v>
      </c>
      <c r="N108" s="19">
        <f t="shared" si="79"/>
        <v>0</v>
      </c>
      <c r="O108" s="19">
        <f t="shared" si="79"/>
        <v>0</v>
      </c>
      <c r="P108" s="19">
        <f t="shared" si="79"/>
        <v>0</v>
      </c>
      <c r="Q108" s="19">
        <f t="shared" si="79"/>
        <v>0</v>
      </c>
      <c r="R108" s="19">
        <f t="shared" si="79"/>
        <v>0</v>
      </c>
      <c r="S108" s="19">
        <f t="shared" si="79"/>
        <v>0</v>
      </c>
      <c r="T108" s="19">
        <f t="shared" si="79"/>
        <v>0</v>
      </c>
      <c r="U108" s="19">
        <f t="shared" si="79"/>
        <v>0</v>
      </c>
      <c r="V108" s="19">
        <f t="shared" si="79"/>
        <v>0</v>
      </c>
      <c r="W108" s="19">
        <f t="shared" si="79"/>
        <v>0</v>
      </c>
      <c r="X108" s="19">
        <f t="shared" si="79"/>
        <v>0</v>
      </c>
      <c r="Y108" s="19">
        <f t="shared" si="79"/>
        <v>0</v>
      </c>
      <c r="Z108" s="19">
        <f t="shared" si="79"/>
        <v>0</v>
      </c>
      <c r="AA108" s="19">
        <f t="shared" si="79"/>
        <v>0</v>
      </c>
      <c r="AB108" s="19">
        <f t="shared" si="79"/>
        <v>0</v>
      </c>
      <c r="AC108" s="19">
        <f t="shared" si="79"/>
        <v>0</v>
      </c>
      <c r="AD108" s="19">
        <f t="shared" si="79"/>
        <v>0</v>
      </c>
      <c r="AE108" s="19">
        <f t="shared" si="79"/>
        <v>0</v>
      </c>
      <c r="AF108" s="19">
        <f t="shared" si="79"/>
        <v>0</v>
      </c>
      <c r="AG108" s="19">
        <f t="shared" si="79"/>
        <v>0</v>
      </c>
      <c r="AH108" s="19">
        <f t="shared" si="79"/>
        <v>0</v>
      </c>
      <c r="AI108" s="19">
        <f t="shared" si="79"/>
        <v>0</v>
      </c>
      <c r="AJ108" s="19">
        <f t="shared" si="79"/>
        <v>0</v>
      </c>
      <c r="AK108" s="19">
        <f t="shared" si="79"/>
        <v>0</v>
      </c>
      <c r="AL108" s="19">
        <f t="shared" si="79"/>
        <v>0</v>
      </c>
      <c r="AM108" s="19">
        <f t="shared" si="79"/>
        <v>0</v>
      </c>
      <c r="AN108" s="19">
        <f t="shared" si="79"/>
        <v>0</v>
      </c>
      <c r="AO108" s="19">
        <f t="shared" si="79"/>
        <v>0</v>
      </c>
      <c r="AP108" s="19">
        <f t="shared" si="79"/>
        <v>0</v>
      </c>
      <c r="AQ108" s="19">
        <f t="shared" si="79"/>
        <v>0</v>
      </c>
      <c r="AR108" s="19">
        <f t="shared" si="79"/>
        <v>0</v>
      </c>
      <c r="AS108" s="19">
        <f t="shared" si="79"/>
        <v>0</v>
      </c>
      <c r="AT108" s="19">
        <f t="shared" si="79"/>
        <v>0</v>
      </c>
      <c r="AU108" s="19">
        <f t="shared" si="79"/>
        <v>0</v>
      </c>
      <c r="AV108" s="19">
        <f t="shared" si="79"/>
        <v>0</v>
      </c>
      <c r="AW108" s="19">
        <f t="shared" si="79"/>
        <v>0</v>
      </c>
      <c r="AX108" s="19">
        <f t="shared" si="79"/>
        <v>0</v>
      </c>
      <c r="AY108" s="19">
        <f t="shared" si="79"/>
        <v>0</v>
      </c>
      <c r="AZ108" s="19">
        <f t="shared" si="79"/>
        <v>0</v>
      </c>
      <c r="BA108" s="19">
        <f t="shared" si="79"/>
        <v>0</v>
      </c>
      <c r="BB108" s="19">
        <f t="shared" si="79"/>
        <v>0</v>
      </c>
      <c r="BC108" s="19">
        <f t="shared" si="79"/>
        <v>0</v>
      </c>
      <c r="BD108" s="19">
        <f t="shared" si="79"/>
        <v>0</v>
      </c>
      <c r="BE108" s="19">
        <f t="shared" si="79"/>
        <v>0</v>
      </c>
      <c r="BF108" s="19">
        <f t="shared" si="79"/>
        <v>0</v>
      </c>
      <c r="BG108" s="19">
        <f t="shared" si="79"/>
        <v>4852240</v>
      </c>
      <c r="BH108" s="19">
        <f t="shared" si="79"/>
        <v>3645435</v>
      </c>
      <c r="BI108" s="19">
        <f t="shared" si="79"/>
        <v>3645435</v>
      </c>
      <c r="BJ108" s="19">
        <f t="shared" si="79"/>
        <v>2941085</v>
      </c>
      <c r="BK108" s="19">
        <f t="shared" si="79"/>
        <v>0</v>
      </c>
      <c r="BL108" s="19">
        <f t="shared" si="79"/>
        <v>0</v>
      </c>
      <c r="BM108" s="19">
        <f t="shared" si="79"/>
        <v>0</v>
      </c>
      <c r="BN108" s="19">
        <f t="shared" si="79"/>
        <v>0</v>
      </c>
      <c r="BO108" s="19">
        <f t="shared" si="79"/>
        <v>0</v>
      </c>
      <c r="BP108" s="19">
        <f t="shared" si="79"/>
        <v>0</v>
      </c>
      <c r="BQ108" s="19">
        <f t="shared" si="79"/>
        <v>0</v>
      </c>
      <c r="BR108" s="19">
        <f t="shared" ref="BR108:EC108" si="80">+SUM(BR109:BR113)</f>
        <v>0</v>
      </c>
      <c r="BS108" s="19">
        <f t="shared" si="80"/>
        <v>83199516</v>
      </c>
      <c r="BT108" s="19">
        <f t="shared" si="80"/>
        <v>22767244</v>
      </c>
      <c r="BU108" s="19">
        <f t="shared" si="80"/>
        <v>12021303</v>
      </c>
      <c r="BV108" s="19">
        <f t="shared" si="80"/>
        <v>12021303</v>
      </c>
      <c r="BW108" s="19">
        <f t="shared" si="80"/>
        <v>0</v>
      </c>
      <c r="BX108" s="19">
        <f t="shared" si="80"/>
        <v>0</v>
      </c>
      <c r="BY108" s="19">
        <f t="shared" si="80"/>
        <v>0</v>
      </c>
      <c r="BZ108" s="19">
        <f t="shared" si="80"/>
        <v>0</v>
      </c>
      <c r="CA108" s="19">
        <f t="shared" si="80"/>
        <v>0</v>
      </c>
      <c r="CB108" s="19">
        <f t="shared" si="80"/>
        <v>0</v>
      </c>
      <c r="CC108" s="19">
        <f t="shared" si="80"/>
        <v>0</v>
      </c>
      <c r="CD108" s="19">
        <f t="shared" si="80"/>
        <v>0</v>
      </c>
      <c r="CE108" s="19">
        <f t="shared" si="80"/>
        <v>0</v>
      </c>
      <c r="CF108" s="19">
        <f t="shared" si="80"/>
        <v>0</v>
      </c>
      <c r="CG108" s="19">
        <f t="shared" si="80"/>
        <v>0</v>
      </c>
      <c r="CH108" s="19">
        <f t="shared" si="80"/>
        <v>0</v>
      </c>
      <c r="CI108" s="19">
        <f t="shared" si="80"/>
        <v>0</v>
      </c>
      <c r="CJ108" s="19">
        <f t="shared" si="80"/>
        <v>0</v>
      </c>
      <c r="CK108" s="19">
        <f t="shared" si="80"/>
        <v>0</v>
      </c>
      <c r="CL108" s="19">
        <f t="shared" si="80"/>
        <v>0</v>
      </c>
      <c r="CM108" s="19">
        <f t="shared" si="80"/>
        <v>0</v>
      </c>
      <c r="CN108" s="19">
        <f t="shared" si="80"/>
        <v>0</v>
      </c>
      <c r="CO108" s="19">
        <f t="shared" si="80"/>
        <v>0</v>
      </c>
      <c r="CP108" s="19">
        <f t="shared" si="80"/>
        <v>0</v>
      </c>
      <c r="CQ108" s="19">
        <f t="shared" si="80"/>
        <v>0</v>
      </c>
      <c r="CR108" s="19">
        <f t="shared" si="80"/>
        <v>0</v>
      </c>
      <c r="CS108" s="19">
        <f t="shared" si="80"/>
        <v>0</v>
      </c>
      <c r="CT108" s="19">
        <f t="shared" si="80"/>
        <v>0</v>
      </c>
      <c r="CU108" s="19">
        <f t="shared" si="80"/>
        <v>0</v>
      </c>
      <c r="CV108" s="19">
        <f t="shared" si="80"/>
        <v>0</v>
      </c>
      <c r="CW108" s="19">
        <f t="shared" si="80"/>
        <v>0</v>
      </c>
      <c r="CX108" s="19">
        <f t="shared" si="80"/>
        <v>0</v>
      </c>
      <c r="CY108" s="19">
        <f t="shared" si="80"/>
        <v>0</v>
      </c>
      <c r="CZ108" s="19">
        <f t="shared" si="80"/>
        <v>0</v>
      </c>
      <c r="DA108" s="19">
        <f t="shared" si="80"/>
        <v>0</v>
      </c>
      <c r="DB108" s="19">
        <f t="shared" si="80"/>
        <v>0</v>
      </c>
      <c r="DC108" s="19">
        <f t="shared" si="80"/>
        <v>0</v>
      </c>
      <c r="DD108" s="19">
        <f t="shared" si="80"/>
        <v>0</v>
      </c>
      <c r="DE108" s="19">
        <f t="shared" si="80"/>
        <v>0</v>
      </c>
      <c r="DF108" s="19">
        <f t="shared" si="80"/>
        <v>0</v>
      </c>
      <c r="DG108" s="19">
        <f t="shared" si="80"/>
        <v>0</v>
      </c>
      <c r="DH108" s="19">
        <f t="shared" si="80"/>
        <v>0</v>
      </c>
      <c r="DI108" s="19">
        <f t="shared" si="80"/>
        <v>0</v>
      </c>
      <c r="DJ108" s="19">
        <f t="shared" si="80"/>
        <v>0</v>
      </c>
      <c r="DK108" s="19">
        <f t="shared" si="80"/>
        <v>0</v>
      </c>
      <c r="DL108" s="19">
        <f t="shared" si="80"/>
        <v>0</v>
      </c>
      <c r="DM108" s="19">
        <f t="shared" si="80"/>
        <v>0</v>
      </c>
      <c r="DN108" s="19">
        <f t="shared" si="80"/>
        <v>0</v>
      </c>
      <c r="DO108" s="19">
        <f t="shared" si="80"/>
        <v>0</v>
      </c>
      <c r="DP108" s="19">
        <f t="shared" si="80"/>
        <v>0</v>
      </c>
      <c r="DQ108" s="19">
        <f t="shared" si="80"/>
        <v>0</v>
      </c>
      <c r="DR108" s="19">
        <f t="shared" si="80"/>
        <v>0</v>
      </c>
      <c r="DS108" s="19">
        <f t="shared" si="80"/>
        <v>0</v>
      </c>
      <c r="DT108" s="19">
        <f t="shared" si="80"/>
        <v>0</v>
      </c>
      <c r="DU108" s="19">
        <f t="shared" si="80"/>
        <v>0</v>
      </c>
      <c r="DV108" s="19">
        <f t="shared" si="80"/>
        <v>0</v>
      </c>
      <c r="DW108" s="19">
        <f t="shared" si="80"/>
        <v>0</v>
      </c>
      <c r="DX108" s="19">
        <f t="shared" si="80"/>
        <v>0</v>
      </c>
      <c r="DY108" s="19">
        <f t="shared" si="80"/>
        <v>0</v>
      </c>
      <c r="DZ108" s="19">
        <f t="shared" si="80"/>
        <v>0</v>
      </c>
      <c r="EA108" s="19">
        <f t="shared" si="80"/>
        <v>0</v>
      </c>
      <c r="EB108" s="19">
        <f t="shared" si="80"/>
        <v>0</v>
      </c>
      <c r="EC108" s="19">
        <f t="shared" si="80"/>
        <v>0</v>
      </c>
      <c r="ED108" s="19">
        <f t="shared" ref="ED108:FR108" si="81">+SUM(ED109:ED113)</f>
        <v>0</v>
      </c>
      <c r="EE108" s="19">
        <f t="shared" si="81"/>
        <v>0</v>
      </c>
      <c r="EF108" s="19">
        <f t="shared" si="81"/>
        <v>0</v>
      </c>
      <c r="EG108" s="19">
        <f t="shared" si="81"/>
        <v>0</v>
      </c>
      <c r="EH108" s="19">
        <f t="shared" si="81"/>
        <v>0</v>
      </c>
      <c r="EI108" s="19">
        <f t="shared" si="81"/>
        <v>0</v>
      </c>
      <c r="EJ108" s="19">
        <f t="shared" si="81"/>
        <v>0</v>
      </c>
      <c r="EK108" s="19">
        <f t="shared" si="81"/>
        <v>0</v>
      </c>
      <c r="EL108" s="19">
        <f t="shared" si="81"/>
        <v>0</v>
      </c>
      <c r="EM108" s="19">
        <f t="shared" si="81"/>
        <v>0</v>
      </c>
      <c r="EN108" s="19">
        <f t="shared" si="81"/>
        <v>0</v>
      </c>
      <c r="EO108" s="19">
        <f t="shared" si="81"/>
        <v>0</v>
      </c>
      <c r="EP108" s="19">
        <f t="shared" si="81"/>
        <v>0</v>
      </c>
      <c r="EQ108" s="19">
        <f t="shared" si="81"/>
        <v>0</v>
      </c>
      <c r="ER108" s="19">
        <f t="shared" si="81"/>
        <v>0</v>
      </c>
      <c r="ES108" s="19">
        <f t="shared" si="81"/>
        <v>0</v>
      </c>
      <c r="ET108" s="19">
        <f t="shared" si="81"/>
        <v>0</v>
      </c>
      <c r="EU108" s="19">
        <f t="shared" si="81"/>
        <v>0</v>
      </c>
      <c r="EV108" s="19">
        <f t="shared" si="81"/>
        <v>0</v>
      </c>
      <c r="EW108" s="19">
        <f t="shared" si="81"/>
        <v>0</v>
      </c>
      <c r="EX108" s="19">
        <f t="shared" si="81"/>
        <v>0</v>
      </c>
      <c r="EY108" s="19">
        <f t="shared" si="81"/>
        <v>0</v>
      </c>
      <c r="EZ108" s="19">
        <f t="shared" si="81"/>
        <v>0</v>
      </c>
      <c r="FA108" s="19">
        <f t="shared" si="81"/>
        <v>0</v>
      </c>
      <c r="FB108" s="19">
        <f t="shared" si="81"/>
        <v>0</v>
      </c>
      <c r="FC108" s="19">
        <f t="shared" si="81"/>
        <v>0</v>
      </c>
      <c r="FD108" s="19">
        <f t="shared" si="81"/>
        <v>0</v>
      </c>
      <c r="FE108" s="19">
        <f t="shared" si="81"/>
        <v>0</v>
      </c>
      <c r="FF108" s="19">
        <f t="shared" si="81"/>
        <v>0</v>
      </c>
      <c r="FG108" s="19">
        <f t="shared" si="81"/>
        <v>0</v>
      </c>
      <c r="FH108" s="19">
        <f t="shared" si="81"/>
        <v>0</v>
      </c>
      <c r="FI108" s="19">
        <f t="shared" si="81"/>
        <v>0</v>
      </c>
      <c r="FJ108" s="19">
        <f t="shared" si="81"/>
        <v>0</v>
      </c>
      <c r="FK108" s="19">
        <f t="shared" si="81"/>
        <v>0</v>
      </c>
      <c r="FL108" s="19">
        <f t="shared" si="81"/>
        <v>0</v>
      </c>
      <c r="FM108" s="19">
        <f t="shared" si="81"/>
        <v>0</v>
      </c>
      <c r="FN108" s="19">
        <f t="shared" si="81"/>
        <v>0</v>
      </c>
      <c r="FO108" s="19">
        <f t="shared" si="81"/>
        <v>0</v>
      </c>
      <c r="FP108" s="19">
        <f t="shared" si="81"/>
        <v>0</v>
      </c>
      <c r="FQ108" s="19">
        <f t="shared" si="81"/>
        <v>0</v>
      </c>
      <c r="FR108" s="19">
        <f t="shared" si="81"/>
        <v>0</v>
      </c>
    </row>
    <row r="109" spans="1:174">
      <c r="A109" s="4" t="s">
        <v>154</v>
      </c>
      <c r="B109" s="3">
        <f>+F109+AI109+AM109+AQ109+AU109+AY109+BC109+BG109+BK109+BO109+EM109+EQ109+BW109+K109+O109+CA109+S109+W109+AA109+AE109+BS109+CE109+CI109+CM109+CQ109+CU109+CY109+DC109+DG109+DK109+DO109+DS109+DW109+EA109+EE109+EI109+EY109+EU109+FC109+FF109+FK109+FO109</f>
        <v>260617240</v>
      </c>
      <c r="C109" s="3">
        <f>+G109+AJ109+AN109+AR109+AV109+AZ109+BD109+BH109+BL109+BP109+EN109+ER109+BX109+L109+P109+CB109+T109+X109+AB109+AF109+BT109+CF109+CJ109+CN109+CR109+CV109+CZ109+DD109+DH109+DL109+DP109+DT109+DX109+EB109+EF109+EJ109+EZ109+EV109+FD109+FG109+FL109+FP109</f>
        <v>191115347</v>
      </c>
      <c r="D109" s="3">
        <f>+H109+AK109+AO109+AS109+AW109+BA109+BE109+BI109+BM109+BQ109+EO109+ES109+BY109+M109+Q109+CC109+U109+Y109+AC109+AG109+BU109+CG109+CK109+CO109+CS109+CW109+DA109+DE109+DI109+DM109+DQ109+DU109+DY109+EC109+EG109+EK109+FA109+EW109+FE109+FH109+FM109+FQ109</f>
        <v>190172592</v>
      </c>
      <c r="E109" s="3">
        <f>+J109+AL109+AP109+AT109+AX109+BB109+BF109+BJ109+BN109+BR109+EP109+ET109+BZ109+N109+R109+CD109+V109+Z109+AD109+AH109+BV109+CH109+CL109+CP109+CT109+CX109+DB109+DF109+DJ109+DN109+DR109+DV109+DZ109+ED109+EH109+EL109+FB109+EX109+FF109+FI109+FN109+FR109</f>
        <v>184613141</v>
      </c>
      <c r="F109" s="3">
        <v>242428300</v>
      </c>
      <c r="G109" s="3">
        <v>174505854</v>
      </c>
      <c r="H109" s="3">
        <v>174505854</v>
      </c>
      <c r="I109" s="3"/>
      <c r="J109" s="3">
        <v>169650753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4852240</v>
      </c>
      <c r="BH109" s="3">
        <v>3645435</v>
      </c>
      <c r="BI109" s="3">
        <v>3645435</v>
      </c>
      <c r="BJ109" s="3">
        <v>2941085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13336700</v>
      </c>
      <c r="BT109" s="3">
        <v>12964058</v>
      </c>
      <c r="BU109" s="3">
        <v>12021303</v>
      </c>
      <c r="BV109" s="3">
        <v>12021303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0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>
        <v>0</v>
      </c>
      <c r="EE109" s="3">
        <v>0</v>
      </c>
      <c r="EF109" s="3">
        <v>0</v>
      </c>
      <c r="EG109" s="3">
        <v>0</v>
      </c>
      <c r="EH109" s="3">
        <v>0</v>
      </c>
      <c r="EI109" s="3">
        <v>0</v>
      </c>
      <c r="EJ109" s="3">
        <v>0</v>
      </c>
      <c r="EK109" s="3">
        <v>0</v>
      </c>
      <c r="EL109" s="3">
        <v>0</v>
      </c>
      <c r="EM109" s="3">
        <v>0</v>
      </c>
      <c r="EN109" s="3">
        <v>0</v>
      </c>
      <c r="EO109" s="3">
        <v>0</v>
      </c>
      <c r="EP109" s="3">
        <v>0</v>
      </c>
      <c r="EQ109" s="3">
        <v>0</v>
      </c>
      <c r="ER109" s="3">
        <v>0</v>
      </c>
      <c r="ES109" s="3">
        <v>0</v>
      </c>
      <c r="ET109" s="3">
        <v>0</v>
      </c>
      <c r="EU109" s="3">
        <v>0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3">
        <v>0</v>
      </c>
      <c r="FB109" s="3">
        <v>0</v>
      </c>
      <c r="FC109" s="3">
        <v>0</v>
      </c>
      <c r="FD109" s="3">
        <v>0</v>
      </c>
      <c r="FE109" s="3">
        <v>0</v>
      </c>
      <c r="FF109" s="3">
        <v>0</v>
      </c>
      <c r="FG109" s="3">
        <v>0</v>
      </c>
      <c r="FH109" s="3">
        <v>0</v>
      </c>
      <c r="FI109" s="3">
        <v>0</v>
      </c>
      <c r="FJ109" s="3">
        <v>0</v>
      </c>
      <c r="FK109" s="3">
        <v>0</v>
      </c>
      <c r="FL109" s="3">
        <v>0</v>
      </c>
      <c r="FM109" s="3">
        <v>0</v>
      </c>
      <c r="FN109" s="3">
        <v>0</v>
      </c>
      <c r="FO109" s="3">
        <v>0</v>
      </c>
      <c r="FP109" s="3">
        <v>0</v>
      </c>
      <c r="FQ109" s="3">
        <v>0</v>
      </c>
      <c r="FR109" s="3">
        <v>0</v>
      </c>
    </row>
    <row r="110" spans="1:174" hidden="1" outlineLevel="1">
      <c r="A110" s="4" t="s">
        <v>155</v>
      </c>
      <c r="B110" s="3">
        <f>+F110+AI110+AM110+AQ110+AU110+AY110+BC110+BG110+BK110+BO110+EM110+EQ110+BW110+K110+O110+CA110+S110+W110+AA110+AE110+BS110+CE110+CI110+CM110+CQ110+CU110+CY110+DC110+DG110+DK110+DO110+DS110+DW110+EA110+EE110+EI110+EY110+EU110+FC110+FF110+FK110+FO110</f>
        <v>56400000</v>
      </c>
      <c r="C110" s="3">
        <f>+G110+AJ110+AN110+AR110+AV110+AZ110+BD110+BH110+BL110+BP110+EN110+ER110+BX110+L110+P110+CB110+T110+X110+AB110+AF110+BT110+CF110+CJ110+CN110+CR110+CV110+CZ110+DD110+DH110+DL110+DP110+DT110+DX110+EB110+EF110+EJ110+EZ110+EV110+FD110+FG110+FL110+FP110</f>
        <v>30000000</v>
      </c>
      <c r="D110" s="3">
        <f>+H110+AK110+AO110+AS110+AW110+BA110+BE110+BI110+BM110+BQ110+EO110+ES110+BY110+M110+Q110+CC110+U110+Y110+AC110+AG110+BU110+CG110+CK110+CO110+CS110+CW110+DA110+DE110+DI110+DM110+DQ110+DU110+DY110+EC110+EG110+EK110+FA110+EW110+FE110+FH110+FM110+FQ110</f>
        <v>12197412</v>
      </c>
      <c r="E110" s="3">
        <f>+J110+AL110+AP110+AT110+AX110+BB110+BF110+BJ110+BN110+BR110+EP110+ET110+BZ110+N110+R110+CD110+V110+Z110+AD110+AH110+BV110+CH110+CL110+CP110+CT110+CX110+DB110+DF110+DJ110+DN110+DR110+DV110+DZ110+ED110+EH110+EL110+FB110+EX110+FF110+FI110+FN110+FR110</f>
        <v>12197412</v>
      </c>
      <c r="F110" s="3">
        <v>30000000</v>
      </c>
      <c r="G110" s="3">
        <v>30000000</v>
      </c>
      <c r="H110" s="3">
        <f>21779999-9582587</f>
        <v>12197412</v>
      </c>
      <c r="I110" s="3"/>
      <c r="J110" s="3">
        <f>21779999-9582587</f>
        <v>12197412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26400000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>
        <v>0</v>
      </c>
      <c r="EE110" s="3">
        <v>0</v>
      </c>
      <c r="EF110" s="3">
        <v>0</v>
      </c>
      <c r="EG110" s="3">
        <v>0</v>
      </c>
      <c r="EH110" s="3">
        <v>0</v>
      </c>
      <c r="EI110" s="3">
        <v>0</v>
      </c>
      <c r="EJ110" s="3">
        <v>0</v>
      </c>
      <c r="EK110" s="3">
        <v>0</v>
      </c>
      <c r="EL110" s="3">
        <v>0</v>
      </c>
      <c r="EM110" s="3">
        <v>0</v>
      </c>
      <c r="EN110" s="3">
        <v>0</v>
      </c>
      <c r="EO110" s="3">
        <v>0</v>
      </c>
      <c r="EP110" s="3">
        <v>0</v>
      </c>
      <c r="EQ110" s="3">
        <v>0</v>
      </c>
      <c r="ER110" s="3">
        <v>0</v>
      </c>
      <c r="ES110" s="3">
        <v>0</v>
      </c>
      <c r="ET110" s="3">
        <v>0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3">
        <v>0</v>
      </c>
      <c r="FC110" s="3">
        <v>0</v>
      </c>
      <c r="FD110" s="3">
        <v>0</v>
      </c>
      <c r="FE110" s="3">
        <v>0</v>
      </c>
      <c r="FF110" s="3">
        <v>0</v>
      </c>
      <c r="FG110" s="3">
        <v>0</v>
      </c>
      <c r="FH110" s="3">
        <v>0</v>
      </c>
      <c r="FI110" s="3">
        <v>0</v>
      </c>
      <c r="FJ110" s="3">
        <v>0</v>
      </c>
      <c r="FK110" s="3">
        <v>0</v>
      </c>
      <c r="FL110" s="3">
        <v>0</v>
      </c>
      <c r="FM110" s="3">
        <v>0</v>
      </c>
      <c r="FN110" s="3">
        <v>0</v>
      </c>
      <c r="FO110" s="3">
        <v>0</v>
      </c>
      <c r="FP110" s="3">
        <v>0</v>
      </c>
      <c r="FQ110" s="3">
        <v>0</v>
      </c>
      <c r="FR110" s="3">
        <v>0</v>
      </c>
    </row>
    <row r="111" spans="1:174" hidden="1" outlineLevel="1">
      <c r="A111" s="4" t="s">
        <v>156</v>
      </c>
      <c r="B111" s="3">
        <f>+F111+AI111+AM111+AQ111+AU111+AY111+BC111+BG111+BK111+BO111+EM111+EQ111+BW111+K111+O111+CA111+S111+W111+AA111+AE111+BS111+CE111+CI111+CM111+CQ111+CU111+CY111+DC111+DG111+DK111+DO111+DS111+DW111+EA111+EE111+EI111+EY111+EU111+FC111+FF111+FK111+FO111</f>
        <v>91168648</v>
      </c>
      <c r="C111" s="3">
        <f>+G111+AJ111+AN111+AR111+AV111+AZ111+BD111+BH111+BL111+BP111+EN111+ER111+BX111+L111+P111+CB111+T111+X111+AB111+AF111+BT111+CF111+CJ111+CN111+CR111+CV111+CZ111+DD111+DH111+DL111+DP111+DT111+DX111+EB111+EF111+EJ111+EZ111+EV111+FD111+FG111+FL111+FP111</f>
        <v>91168648</v>
      </c>
      <c r="D111" s="3">
        <f>+H111+AK111+AO111+AS111+AW111+BA111+BE111+BI111+BM111+BQ111+EO111+ES111+BY111+M111+Q111+CC111+U111+Y111+AC111+AG111+BU111+CG111+CK111+CO111+CS111+CW111+DA111+DE111+DI111+DM111+DQ111+DU111+DY111+EC111+EG111+EK111+FA111+EW111+FE111+FH111+FM111+FQ111</f>
        <v>4338000</v>
      </c>
      <c r="E111" s="3">
        <f>+J111+AL111+AP111+AT111+AX111+BB111+BF111+BJ111+BN111+BR111+EP111+ET111+BZ111+N111+R111+CD111+V111+Z111+AD111+AH111+BV111+CH111+CL111+CP111+CT111+CX111+DB111+DF111+DJ111+DN111+DR111+DV111+DZ111+ED111+EH111+EL111+FB111+EX111+FF111+FI111+FN111+FR111</f>
        <v>4338000</v>
      </c>
      <c r="F111" s="3">
        <v>81365462</v>
      </c>
      <c r="G111" s="3">
        <v>81365462</v>
      </c>
      <c r="H111" s="3">
        <v>4338000</v>
      </c>
      <c r="I111" s="3"/>
      <c r="J111" s="3">
        <v>4338000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9803186</v>
      </c>
      <c r="BT111" s="3">
        <v>9803186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0</v>
      </c>
      <c r="EL111" s="3">
        <v>0</v>
      </c>
      <c r="EM111" s="3">
        <v>0</v>
      </c>
      <c r="EN111" s="3">
        <v>0</v>
      </c>
      <c r="EO111" s="3">
        <v>0</v>
      </c>
      <c r="EP111" s="3">
        <v>0</v>
      </c>
      <c r="EQ111" s="3">
        <v>0</v>
      </c>
      <c r="ER111" s="3">
        <v>0</v>
      </c>
      <c r="ES111" s="3">
        <v>0</v>
      </c>
      <c r="ET111" s="3">
        <v>0</v>
      </c>
      <c r="EU111" s="3">
        <v>0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3">
        <v>0</v>
      </c>
      <c r="FB111" s="3">
        <v>0</v>
      </c>
      <c r="FC111" s="3">
        <v>0</v>
      </c>
      <c r="FD111" s="3">
        <v>0</v>
      </c>
      <c r="FE111" s="3">
        <v>0</v>
      </c>
      <c r="FF111" s="3">
        <v>0</v>
      </c>
      <c r="FG111" s="3">
        <v>0</v>
      </c>
      <c r="FH111" s="3">
        <v>0</v>
      </c>
      <c r="FI111" s="3">
        <v>0</v>
      </c>
      <c r="FJ111" s="3">
        <v>0</v>
      </c>
      <c r="FK111" s="3">
        <v>0</v>
      </c>
      <c r="FL111" s="3">
        <v>0</v>
      </c>
      <c r="FM111" s="3">
        <v>0</v>
      </c>
      <c r="FN111" s="3">
        <v>0</v>
      </c>
      <c r="FO111" s="3">
        <v>0</v>
      </c>
      <c r="FP111" s="3">
        <v>0</v>
      </c>
      <c r="FQ111" s="3">
        <v>0</v>
      </c>
      <c r="FR111" s="3">
        <v>0</v>
      </c>
    </row>
    <row r="112" spans="1:174" hidden="1" outlineLevel="1">
      <c r="A112" s="4" t="s">
        <v>157</v>
      </c>
      <c r="B112" s="3">
        <f>+F112+AI112+AM112+AQ112+AU112+AY112+BC112+BG112+BK112+BO112+EM112+EQ112+BW112+K112+O112+CA112+S112+W112+AA112+AE112+BS112+CE112+CI112+CM112+CQ112+CU112+CY112+DC112+DG112+DK112+DO112+DS112+DW112+EA112+EE112+EI112+EY112+EU112+FC112+FF112+FK112+FO112</f>
        <v>85276485</v>
      </c>
      <c r="C112" s="3">
        <f>+G112+AJ112+AN112+AR112+AV112+AZ112+BD112+BH112+BL112+BP112+EN112+ER112+BX112+L112+P112+CB112+T112+X112+AB112+AF112+BT112+CF112+CJ112+CN112+CR112+CV112+CZ112+DD112+DH112+DL112+DP112+DT112+DX112+EB112+EF112+EJ112+EZ112+EV112+FD112+FG112+FL112+FP112</f>
        <v>85276485</v>
      </c>
      <c r="D112" s="3">
        <f>+H112+AK112+AO112+AS112+AW112+BA112+BE112+BI112+BM112+BQ112+EO112+ES112+BY112+M112+Q112+CC112+U112+Y112+AC112+AG112+BU112+CG112+CK112+CO112+CS112+CW112+DA112+DE112+DI112+DM112+DQ112+DU112+DY112+EC112+EG112+EK112+FA112+EW112+FE112+FH112+FM112+FQ112</f>
        <v>42661320</v>
      </c>
      <c r="E112" s="3">
        <f>+J112+AL112+AP112+AT112+AX112+BB112+BF112+BJ112+BN112+BR112+EP112+ET112+BZ112+N112+R112+CD112+V112+Z112+AD112+AH112+BV112+CH112+CL112+CP112+CT112+CX112+DB112+DF112+DJ112+DN112+DR112+DV112+DZ112+ED112+EH112+EL112+FB112+EX112+FF112+FI112+FN112+FR112</f>
        <v>42661320</v>
      </c>
      <c r="F112" s="3">
        <v>85276485</v>
      </c>
      <c r="G112" s="3">
        <v>85276485</v>
      </c>
      <c r="H112" s="3">
        <v>42661320</v>
      </c>
      <c r="I112" s="3"/>
      <c r="J112" s="3">
        <v>42661320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0</v>
      </c>
      <c r="EG112" s="3">
        <v>0</v>
      </c>
      <c r="EH112" s="3">
        <v>0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3">
        <v>0</v>
      </c>
      <c r="EQ112" s="3">
        <v>0</v>
      </c>
      <c r="ER112" s="3">
        <v>0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3">
        <v>0</v>
      </c>
      <c r="EZ112" s="3">
        <v>0</v>
      </c>
      <c r="FA112" s="3">
        <v>0</v>
      </c>
      <c r="FB112" s="3">
        <v>0</v>
      </c>
      <c r="FC112" s="3">
        <v>0</v>
      </c>
      <c r="FD112" s="3">
        <v>0</v>
      </c>
      <c r="FE112" s="3">
        <v>0</v>
      </c>
      <c r="FF112" s="3">
        <v>0</v>
      </c>
      <c r="FG112" s="3">
        <v>0</v>
      </c>
      <c r="FH112" s="3">
        <v>0</v>
      </c>
      <c r="FI112" s="3">
        <v>0</v>
      </c>
      <c r="FJ112" s="3">
        <v>0</v>
      </c>
      <c r="FK112" s="3">
        <v>0</v>
      </c>
      <c r="FL112" s="3">
        <v>0</v>
      </c>
      <c r="FM112" s="3">
        <v>0</v>
      </c>
      <c r="FN112" s="3">
        <v>0</v>
      </c>
      <c r="FO112" s="3">
        <v>0</v>
      </c>
      <c r="FP112" s="3">
        <v>0</v>
      </c>
      <c r="FQ112" s="3">
        <v>0</v>
      </c>
      <c r="FR112" s="3">
        <v>0</v>
      </c>
    </row>
    <row r="113" spans="1:174" hidden="1" outlineLevel="1">
      <c r="A113" s="4" t="s">
        <v>158</v>
      </c>
      <c r="B113" s="3">
        <f>+F113+AI113+AM113+AQ113+AU113+AY113+BC113+BG113+BK113+BO113+EM113+EQ113+BW113+K113+O113+CA113+S113+W113+AA113+AE113+BS113+CE113+CI113+CM113+CQ113+CU113+CY113+DC113+DG113+DK113+DO113+DS113+DW113+EA113+EE113+EI113+EY113+EU113+FC113+FF113+FK113+FO113</f>
        <v>33659630</v>
      </c>
      <c r="C113" s="3">
        <f>+G113+AJ113+AN113+AR113+AV113+AZ113+BD113+BH113+BL113+BP113+EN113+ER113+BX113+L113+P113+CB113+T113+X113+AB113+AF113+BT113+CF113+CJ113+CN113+CR113+CV113+CZ113+DD113+DH113+DL113+DP113+DT113+DX113+EB113+EF113+EJ113+EZ113+EV113+FD113+FG113+FL113+FP113</f>
        <v>0</v>
      </c>
      <c r="D113" s="3">
        <f>+H113+AK113+AO113+AS113+AW113+BA113+BE113+BI113+BM113+BQ113+EO113+ES113+BY113+M113+Q113+CC113+U113+Y113+AC113+AG113+BU113+CG113+CK113+CO113+CS113+CW113+DA113+DE113+DI113+DM113+DQ113+DU113+DY113+EC113+EG113+EK113+FA113+EW113+FE113+FH113+FM113+FQ113</f>
        <v>0</v>
      </c>
      <c r="E113" s="3">
        <f>+J113+AL113+AP113+AT113+AX113+BB113+BF113+BJ113+BN113+BR113+EP113+ET113+BZ113+N113+R113+CD113+V113+Z113+AD113+AH113+BV113+CH113+CL113+CP113+CT113+CX113+DB113+DF113+DJ113+DN113+DR113+DV113+DZ113+ED113+EH113+EL113+FB113+EX113+FF113+FI113+FN113+FR113</f>
        <v>0</v>
      </c>
      <c r="F113" s="3">
        <v>0</v>
      </c>
      <c r="G113" s="3">
        <v>0</v>
      </c>
      <c r="H113" s="3">
        <v>0</v>
      </c>
      <c r="I113" s="3"/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33659630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>
        <v>0</v>
      </c>
      <c r="EI113" s="3">
        <v>0</v>
      </c>
      <c r="EJ113" s="3">
        <v>0</v>
      </c>
      <c r="EK113" s="3">
        <v>0</v>
      </c>
      <c r="EL113" s="3">
        <v>0</v>
      </c>
      <c r="EM113" s="3">
        <v>0</v>
      </c>
      <c r="EN113" s="3">
        <v>0</v>
      </c>
      <c r="EO113" s="3">
        <v>0</v>
      </c>
      <c r="EP113" s="3">
        <v>0</v>
      </c>
      <c r="EQ113" s="3">
        <v>0</v>
      </c>
      <c r="ER113" s="3">
        <v>0</v>
      </c>
      <c r="ES113" s="3">
        <v>0</v>
      </c>
      <c r="ET113" s="3">
        <v>0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0</v>
      </c>
      <c r="FB113" s="3">
        <v>0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3">
        <v>0</v>
      </c>
      <c r="FI113" s="3">
        <v>0</v>
      </c>
      <c r="FJ113" s="3">
        <v>0</v>
      </c>
      <c r="FK113" s="3">
        <v>0</v>
      </c>
      <c r="FL113" s="3">
        <v>0</v>
      </c>
      <c r="FM113" s="3">
        <v>0</v>
      </c>
      <c r="FN113" s="3">
        <v>0</v>
      </c>
      <c r="FO113" s="3">
        <v>0</v>
      </c>
      <c r="FP113" s="3">
        <v>0</v>
      </c>
      <c r="FQ113" s="3">
        <v>0</v>
      </c>
      <c r="FR113" s="3">
        <v>0</v>
      </c>
    </row>
    <row r="114" spans="1:174" s="9" customFormat="1" collapsed="1">
      <c r="A114" s="2" t="s">
        <v>159</v>
      </c>
      <c r="B114" s="11">
        <f>+B115</f>
        <v>2741401817</v>
      </c>
      <c r="C114" s="11">
        <f>+C115</f>
        <v>2199434238</v>
      </c>
      <c r="D114" s="11">
        <f>+D115</f>
        <v>976600186</v>
      </c>
      <c r="E114" s="11">
        <f>+E115</f>
        <v>928019250</v>
      </c>
      <c r="F114" s="11">
        <f t="shared" ref="F114:BQ114" si="82">+F115</f>
        <v>1371810759</v>
      </c>
      <c r="G114" s="11">
        <f t="shared" si="82"/>
        <v>1068050000</v>
      </c>
      <c r="H114" s="11">
        <f t="shared" si="82"/>
        <v>708624351</v>
      </c>
      <c r="I114" s="11"/>
      <c r="J114" s="11">
        <f t="shared" si="82"/>
        <v>691526948</v>
      </c>
      <c r="K114" s="11">
        <f t="shared" si="82"/>
        <v>0</v>
      </c>
      <c r="L114" s="11">
        <f t="shared" si="82"/>
        <v>0</v>
      </c>
      <c r="M114" s="11">
        <f t="shared" si="82"/>
        <v>0</v>
      </c>
      <c r="N114" s="11">
        <f t="shared" si="82"/>
        <v>0</v>
      </c>
      <c r="O114" s="11">
        <f t="shared" si="82"/>
        <v>235000000</v>
      </c>
      <c r="P114" s="11">
        <f t="shared" si="82"/>
        <v>235000000</v>
      </c>
      <c r="Q114" s="11">
        <f t="shared" si="82"/>
        <v>80199040</v>
      </c>
      <c r="R114" s="11">
        <f t="shared" si="82"/>
        <v>80199040</v>
      </c>
      <c r="S114" s="11">
        <f t="shared" si="82"/>
        <v>100000000</v>
      </c>
      <c r="T114" s="11">
        <f t="shared" si="82"/>
        <v>100000000</v>
      </c>
      <c r="U114" s="11">
        <f t="shared" si="82"/>
        <v>75000000</v>
      </c>
      <c r="V114" s="11">
        <f t="shared" si="82"/>
        <v>75000000</v>
      </c>
      <c r="W114" s="11">
        <f t="shared" si="82"/>
        <v>0</v>
      </c>
      <c r="X114" s="11">
        <f t="shared" si="82"/>
        <v>0</v>
      </c>
      <c r="Y114" s="11">
        <f t="shared" si="82"/>
        <v>0</v>
      </c>
      <c r="Z114" s="11">
        <f t="shared" si="82"/>
        <v>0</v>
      </c>
      <c r="AA114" s="11">
        <f t="shared" si="82"/>
        <v>0</v>
      </c>
      <c r="AB114" s="11">
        <f t="shared" si="82"/>
        <v>0</v>
      </c>
      <c r="AC114" s="11">
        <f t="shared" si="82"/>
        <v>0</v>
      </c>
      <c r="AD114" s="11">
        <f t="shared" si="82"/>
        <v>0</v>
      </c>
      <c r="AE114" s="11">
        <f t="shared" si="82"/>
        <v>0</v>
      </c>
      <c r="AF114" s="11">
        <f t="shared" si="82"/>
        <v>0</v>
      </c>
      <c r="AG114" s="11">
        <f t="shared" si="82"/>
        <v>0</v>
      </c>
      <c r="AH114" s="11">
        <f t="shared" si="82"/>
        <v>0</v>
      </c>
      <c r="AI114" s="11">
        <f t="shared" si="82"/>
        <v>0</v>
      </c>
      <c r="AJ114" s="11">
        <f t="shared" si="82"/>
        <v>0</v>
      </c>
      <c r="AK114" s="11">
        <f t="shared" si="82"/>
        <v>0</v>
      </c>
      <c r="AL114" s="11">
        <f t="shared" si="82"/>
        <v>0</v>
      </c>
      <c r="AM114" s="11">
        <f t="shared" si="82"/>
        <v>0</v>
      </c>
      <c r="AN114" s="11">
        <f t="shared" si="82"/>
        <v>0</v>
      </c>
      <c r="AO114" s="11">
        <f t="shared" si="82"/>
        <v>0</v>
      </c>
      <c r="AP114" s="11">
        <f t="shared" si="82"/>
        <v>0</v>
      </c>
      <c r="AQ114" s="11">
        <f t="shared" si="82"/>
        <v>0</v>
      </c>
      <c r="AR114" s="11">
        <f t="shared" si="82"/>
        <v>0</v>
      </c>
      <c r="AS114" s="11">
        <f t="shared" si="82"/>
        <v>0</v>
      </c>
      <c r="AT114" s="11">
        <f t="shared" si="82"/>
        <v>0</v>
      </c>
      <c r="AU114" s="11">
        <f t="shared" si="82"/>
        <v>0</v>
      </c>
      <c r="AV114" s="11">
        <f t="shared" si="82"/>
        <v>0</v>
      </c>
      <c r="AW114" s="11">
        <f t="shared" si="82"/>
        <v>0</v>
      </c>
      <c r="AX114" s="11">
        <f t="shared" si="82"/>
        <v>0</v>
      </c>
      <c r="AY114" s="11">
        <f t="shared" si="82"/>
        <v>0</v>
      </c>
      <c r="AZ114" s="11">
        <f t="shared" si="82"/>
        <v>0</v>
      </c>
      <c r="BA114" s="11">
        <f t="shared" si="82"/>
        <v>0</v>
      </c>
      <c r="BB114" s="11">
        <f t="shared" si="82"/>
        <v>0</v>
      </c>
      <c r="BC114" s="11">
        <f t="shared" si="82"/>
        <v>0</v>
      </c>
      <c r="BD114" s="11">
        <f t="shared" si="82"/>
        <v>0</v>
      </c>
      <c r="BE114" s="11">
        <f t="shared" si="82"/>
        <v>0</v>
      </c>
      <c r="BF114" s="11">
        <f t="shared" si="82"/>
        <v>0</v>
      </c>
      <c r="BG114" s="11">
        <f t="shared" si="82"/>
        <v>0</v>
      </c>
      <c r="BH114" s="11">
        <f t="shared" si="82"/>
        <v>0</v>
      </c>
      <c r="BI114" s="11">
        <f t="shared" si="82"/>
        <v>0</v>
      </c>
      <c r="BJ114" s="11">
        <f t="shared" si="82"/>
        <v>0</v>
      </c>
      <c r="BK114" s="11">
        <f t="shared" si="82"/>
        <v>0</v>
      </c>
      <c r="BL114" s="11">
        <f t="shared" si="82"/>
        <v>0</v>
      </c>
      <c r="BM114" s="11">
        <f t="shared" si="82"/>
        <v>0</v>
      </c>
      <c r="BN114" s="11">
        <f t="shared" si="82"/>
        <v>0</v>
      </c>
      <c r="BO114" s="11">
        <f t="shared" si="82"/>
        <v>0</v>
      </c>
      <c r="BP114" s="11">
        <f t="shared" si="82"/>
        <v>0</v>
      </c>
      <c r="BQ114" s="11">
        <f t="shared" si="82"/>
        <v>0</v>
      </c>
      <c r="BR114" s="11">
        <f t="shared" ref="BR114:EC114" si="83">+BR115</f>
        <v>0</v>
      </c>
      <c r="BS114" s="11">
        <f t="shared" si="83"/>
        <v>383774800</v>
      </c>
      <c r="BT114" s="11">
        <f t="shared" si="83"/>
        <v>256101097</v>
      </c>
      <c r="BU114" s="11">
        <f t="shared" si="83"/>
        <v>41293262</v>
      </c>
      <c r="BV114" s="11">
        <f t="shared" si="83"/>
        <v>41293262</v>
      </c>
      <c r="BW114" s="11">
        <f t="shared" si="83"/>
        <v>0</v>
      </c>
      <c r="BX114" s="11">
        <f t="shared" si="83"/>
        <v>0</v>
      </c>
      <c r="BY114" s="11">
        <f t="shared" si="83"/>
        <v>0</v>
      </c>
      <c r="BZ114" s="11">
        <f t="shared" si="83"/>
        <v>0</v>
      </c>
      <c r="CA114" s="11">
        <f t="shared" si="83"/>
        <v>0</v>
      </c>
      <c r="CB114" s="11">
        <f t="shared" si="83"/>
        <v>0</v>
      </c>
      <c r="CC114" s="11">
        <f t="shared" si="83"/>
        <v>0</v>
      </c>
      <c r="CD114" s="11">
        <f t="shared" si="83"/>
        <v>0</v>
      </c>
      <c r="CE114" s="11">
        <f t="shared" si="83"/>
        <v>0</v>
      </c>
      <c r="CF114" s="11">
        <f t="shared" si="83"/>
        <v>0</v>
      </c>
      <c r="CG114" s="11">
        <f t="shared" si="83"/>
        <v>0</v>
      </c>
      <c r="CH114" s="11">
        <f t="shared" si="83"/>
        <v>0</v>
      </c>
      <c r="CI114" s="11">
        <f t="shared" si="83"/>
        <v>101130070</v>
      </c>
      <c r="CJ114" s="11">
        <f t="shared" si="83"/>
        <v>80240000</v>
      </c>
      <c r="CK114" s="11">
        <f t="shared" si="83"/>
        <v>0</v>
      </c>
      <c r="CL114" s="11">
        <f t="shared" si="83"/>
        <v>0</v>
      </c>
      <c r="CM114" s="11">
        <f t="shared" si="83"/>
        <v>0</v>
      </c>
      <c r="CN114" s="11">
        <f t="shared" si="83"/>
        <v>0</v>
      </c>
      <c r="CO114" s="11">
        <f t="shared" si="83"/>
        <v>0</v>
      </c>
      <c r="CP114" s="11">
        <f t="shared" si="83"/>
        <v>0</v>
      </c>
      <c r="CQ114" s="11">
        <f t="shared" si="83"/>
        <v>0</v>
      </c>
      <c r="CR114" s="11">
        <f t="shared" si="83"/>
        <v>0</v>
      </c>
      <c r="CS114" s="11">
        <f t="shared" si="83"/>
        <v>0</v>
      </c>
      <c r="CT114" s="11">
        <f t="shared" si="83"/>
        <v>0</v>
      </c>
      <c r="CU114" s="11">
        <f t="shared" si="83"/>
        <v>0</v>
      </c>
      <c r="CV114" s="11">
        <f t="shared" si="83"/>
        <v>0</v>
      </c>
      <c r="CW114" s="11">
        <f t="shared" si="83"/>
        <v>0</v>
      </c>
      <c r="CX114" s="11">
        <f t="shared" si="83"/>
        <v>0</v>
      </c>
      <c r="CY114" s="11">
        <f t="shared" si="83"/>
        <v>0</v>
      </c>
      <c r="CZ114" s="11">
        <f t="shared" si="83"/>
        <v>0</v>
      </c>
      <c r="DA114" s="11">
        <f t="shared" si="83"/>
        <v>0</v>
      </c>
      <c r="DB114" s="11">
        <f t="shared" si="83"/>
        <v>0</v>
      </c>
      <c r="DC114" s="11">
        <f t="shared" si="83"/>
        <v>160640000</v>
      </c>
      <c r="DD114" s="11">
        <f t="shared" si="83"/>
        <v>139660000</v>
      </c>
      <c r="DE114" s="11">
        <f t="shared" si="83"/>
        <v>0</v>
      </c>
      <c r="DF114" s="11">
        <f t="shared" si="83"/>
        <v>0</v>
      </c>
      <c r="DG114" s="11">
        <f t="shared" si="83"/>
        <v>0</v>
      </c>
      <c r="DH114" s="11">
        <f t="shared" si="83"/>
        <v>0</v>
      </c>
      <c r="DI114" s="11">
        <f t="shared" si="83"/>
        <v>0</v>
      </c>
      <c r="DJ114" s="11">
        <f t="shared" si="83"/>
        <v>0</v>
      </c>
      <c r="DK114" s="11">
        <f t="shared" si="83"/>
        <v>0</v>
      </c>
      <c r="DL114" s="11">
        <f t="shared" si="83"/>
        <v>0</v>
      </c>
      <c r="DM114" s="11">
        <f t="shared" si="83"/>
        <v>0</v>
      </c>
      <c r="DN114" s="11">
        <f t="shared" si="83"/>
        <v>0</v>
      </c>
      <c r="DO114" s="11">
        <f t="shared" si="83"/>
        <v>0</v>
      </c>
      <c r="DP114" s="11">
        <f t="shared" si="83"/>
        <v>0</v>
      </c>
      <c r="DQ114" s="11">
        <f t="shared" si="83"/>
        <v>0</v>
      </c>
      <c r="DR114" s="11">
        <f t="shared" si="83"/>
        <v>0</v>
      </c>
      <c r="DS114" s="11">
        <f t="shared" si="83"/>
        <v>0</v>
      </c>
      <c r="DT114" s="11">
        <f t="shared" si="83"/>
        <v>0</v>
      </c>
      <c r="DU114" s="11">
        <f t="shared" si="83"/>
        <v>0</v>
      </c>
      <c r="DV114" s="11">
        <f t="shared" si="83"/>
        <v>0</v>
      </c>
      <c r="DW114" s="11">
        <f t="shared" si="83"/>
        <v>0</v>
      </c>
      <c r="DX114" s="11">
        <f t="shared" si="83"/>
        <v>0</v>
      </c>
      <c r="DY114" s="11">
        <f t="shared" si="83"/>
        <v>0</v>
      </c>
      <c r="DZ114" s="11">
        <f t="shared" si="83"/>
        <v>0</v>
      </c>
      <c r="EA114" s="11">
        <f t="shared" si="83"/>
        <v>0</v>
      </c>
      <c r="EB114" s="11">
        <f t="shared" si="83"/>
        <v>0</v>
      </c>
      <c r="EC114" s="11">
        <f t="shared" si="83"/>
        <v>0</v>
      </c>
      <c r="ED114" s="11">
        <f t="shared" ref="ED114:FR114" si="84">+ED115</f>
        <v>0</v>
      </c>
      <c r="EE114" s="11">
        <f t="shared" si="84"/>
        <v>218562826</v>
      </c>
      <c r="EF114" s="11">
        <f t="shared" si="84"/>
        <v>150300111</v>
      </c>
      <c r="EG114" s="11">
        <f t="shared" si="84"/>
        <v>40000000</v>
      </c>
      <c r="EH114" s="11">
        <f t="shared" si="84"/>
        <v>40000000</v>
      </c>
      <c r="EI114" s="11">
        <f t="shared" si="84"/>
        <v>0</v>
      </c>
      <c r="EJ114" s="11">
        <f t="shared" si="84"/>
        <v>0</v>
      </c>
      <c r="EK114" s="11">
        <f t="shared" si="84"/>
        <v>0</v>
      </c>
      <c r="EL114" s="11">
        <f t="shared" si="84"/>
        <v>0</v>
      </c>
      <c r="EM114" s="11">
        <f t="shared" si="84"/>
        <v>0</v>
      </c>
      <c r="EN114" s="11">
        <f t="shared" si="84"/>
        <v>0</v>
      </c>
      <c r="EO114" s="11">
        <f t="shared" si="84"/>
        <v>0</v>
      </c>
      <c r="EP114" s="11">
        <f t="shared" si="84"/>
        <v>0</v>
      </c>
      <c r="EQ114" s="11">
        <f t="shared" si="84"/>
        <v>0</v>
      </c>
      <c r="ER114" s="11">
        <f t="shared" si="84"/>
        <v>0</v>
      </c>
      <c r="ES114" s="11">
        <f t="shared" si="84"/>
        <v>0</v>
      </c>
      <c r="ET114" s="11">
        <f t="shared" si="84"/>
        <v>0</v>
      </c>
      <c r="EU114" s="11">
        <f t="shared" si="84"/>
        <v>0</v>
      </c>
      <c r="EV114" s="11">
        <f t="shared" si="84"/>
        <v>0</v>
      </c>
      <c r="EW114" s="11">
        <f t="shared" si="84"/>
        <v>0</v>
      </c>
      <c r="EX114" s="11">
        <f t="shared" si="84"/>
        <v>0</v>
      </c>
      <c r="EY114" s="11">
        <f t="shared" si="84"/>
        <v>0</v>
      </c>
      <c r="EZ114" s="11">
        <f t="shared" si="84"/>
        <v>0</v>
      </c>
      <c r="FA114" s="11">
        <f t="shared" si="84"/>
        <v>0</v>
      </c>
      <c r="FB114" s="11">
        <f t="shared" si="84"/>
        <v>0</v>
      </c>
      <c r="FC114" s="11">
        <f t="shared" si="84"/>
        <v>50000000</v>
      </c>
      <c r="FD114" s="11">
        <f t="shared" si="84"/>
        <v>50000000</v>
      </c>
      <c r="FE114" s="11">
        <f t="shared" si="84"/>
        <v>31483533</v>
      </c>
      <c r="FF114" s="11">
        <f t="shared" si="84"/>
        <v>0</v>
      </c>
      <c r="FG114" s="11">
        <f t="shared" si="84"/>
        <v>20000000</v>
      </c>
      <c r="FH114" s="11">
        <f t="shared" si="84"/>
        <v>20000000</v>
      </c>
      <c r="FI114" s="11">
        <f t="shared" si="84"/>
        <v>0</v>
      </c>
      <c r="FJ114" s="11">
        <f t="shared" si="84"/>
        <v>0</v>
      </c>
      <c r="FK114" s="11">
        <f t="shared" si="84"/>
        <v>100483362</v>
      </c>
      <c r="FL114" s="11">
        <f t="shared" si="84"/>
        <v>100083030</v>
      </c>
      <c r="FM114" s="11">
        <f t="shared" si="84"/>
        <v>0</v>
      </c>
      <c r="FN114" s="11">
        <f t="shared" si="84"/>
        <v>0</v>
      </c>
      <c r="FO114" s="11">
        <f t="shared" si="84"/>
        <v>0</v>
      </c>
      <c r="FP114" s="11">
        <f t="shared" si="84"/>
        <v>0</v>
      </c>
      <c r="FQ114" s="11">
        <f t="shared" si="84"/>
        <v>0</v>
      </c>
      <c r="FR114" s="11">
        <f t="shared" si="84"/>
        <v>0</v>
      </c>
    </row>
    <row r="115" spans="1:174" s="10" customFormat="1">
      <c r="A115" s="12" t="s">
        <v>160</v>
      </c>
      <c r="B115" s="13">
        <f>+B116+B123+B127</f>
        <v>2741401817</v>
      </c>
      <c r="C115" s="13">
        <f>+C116+C123+C127</f>
        <v>2199434238</v>
      </c>
      <c r="D115" s="13">
        <f>+D116+D123+D127</f>
        <v>976600186</v>
      </c>
      <c r="E115" s="13">
        <f>+E116+E123+E127</f>
        <v>928019250</v>
      </c>
      <c r="F115" s="13">
        <f t="shared" ref="F115:BQ115" si="85">+F116+F123+F127</f>
        <v>1371810759</v>
      </c>
      <c r="G115" s="13">
        <f t="shared" si="85"/>
        <v>1068050000</v>
      </c>
      <c r="H115" s="13">
        <f t="shared" si="85"/>
        <v>708624351</v>
      </c>
      <c r="I115" s="13"/>
      <c r="J115" s="13">
        <f t="shared" si="85"/>
        <v>691526948</v>
      </c>
      <c r="K115" s="13">
        <f t="shared" si="85"/>
        <v>0</v>
      </c>
      <c r="L115" s="13">
        <f t="shared" si="85"/>
        <v>0</v>
      </c>
      <c r="M115" s="13">
        <f t="shared" si="85"/>
        <v>0</v>
      </c>
      <c r="N115" s="13">
        <f t="shared" si="85"/>
        <v>0</v>
      </c>
      <c r="O115" s="13">
        <f t="shared" si="85"/>
        <v>235000000</v>
      </c>
      <c r="P115" s="13">
        <f t="shared" si="85"/>
        <v>235000000</v>
      </c>
      <c r="Q115" s="13">
        <f t="shared" si="85"/>
        <v>80199040</v>
      </c>
      <c r="R115" s="13">
        <f t="shared" si="85"/>
        <v>80199040</v>
      </c>
      <c r="S115" s="13">
        <f t="shared" si="85"/>
        <v>100000000</v>
      </c>
      <c r="T115" s="13">
        <f t="shared" si="85"/>
        <v>100000000</v>
      </c>
      <c r="U115" s="13">
        <f t="shared" si="85"/>
        <v>75000000</v>
      </c>
      <c r="V115" s="13">
        <f t="shared" si="85"/>
        <v>75000000</v>
      </c>
      <c r="W115" s="13">
        <f t="shared" si="85"/>
        <v>0</v>
      </c>
      <c r="X115" s="13">
        <f t="shared" si="85"/>
        <v>0</v>
      </c>
      <c r="Y115" s="13">
        <f t="shared" si="85"/>
        <v>0</v>
      </c>
      <c r="Z115" s="13">
        <f t="shared" si="85"/>
        <v>0</v>
      </c>
      <c r="AA115" s="13">
        <f t="shared" si="85"/>
        <v>0</v>
      </c>
      <c r="AB115" s="13">
        <f t="shared" si="85"/>
        <v>0</v>
      </c>
      <c r="AC115" s="13">
        <f t="shared" si="85"/>
        <v>0</v>
      </c>
      <c r="AD115" s="13">
        <f t="shared" si="85"/>
        <v>0</v>
      </c>
      <c r="AE115" s="13">
        <f t="shared" si="85"/>
        <v>0</v>
      </c>
      <c r="AF115" s="13">
        <f t="shared" si="85"/>
        <v>0</v>
      </c>
      <c r="AG115" s="13">
        <f t="shared" si="85"/>
        <v>0</v>
      </c>
      <c r="AH115" s="13">
        <f t="shared" si="85"/>
        <v>0</v>
      </c>
      <c r="AI115" s="13">
        <f t="shared" si="85"/>
        <v>0</v>
      </c>
      <c r="AJ115" s="13">
        <f t="shared" si="85"/>
        <v>0</v>
      </c>
      <c r="AK115" s="13">
        <f t="shared" si="85"/>
        <v>0</v>
      </c>
      <c r="AL115" s="13">
        <f t="shared" si="85"/>
        <v>0</v>
      </c>
      <c r="AM115" s="13">
        <f t="shared" si="85"/>
        <v>0</v>
      </c>
      <c r="AN115" s="13">
        <f t="shared" si="85"/>
        <v>0</v>
      </c>
      <c r="AO115" s="13">
        <f t="shared" si="85"/>
        <v>0</v>
      </c>
      <c r="AP115" s="13">
        <f t="shared" si="85"/>
        <v>0</v>
      </c>
      <c r="AQ115" s="13">
        <f t="shared" si="85"/>
        <v>0</v>
      </c>
      <c r="AR115" s="13">
        <f t="shared" si="85"/>
        <v>0</v>
      </c>
      <c r="AS115" s="13">
        <f t="shared" si="85"/>
        <v>0</v>
      </c>
      <c r="AT115" s="13">
        <f t="shared" si="85"/>
        <v>0</v>
      </c>
      <c r="AU115" s="13">
        <f t="shared" si="85"/>
        <v>0</v>
      </c>
      <c r="AV115" s="13">
        <f t="shared" si="85"/>
        <v>0</v>
      </c>
      <c r="AW115" s="13">
        <f t="shared" si="85"/>
        <v>0</v>
      </c>
      <c r="AX115" s="13">
        <f t="shared" si="85"/>
        <v>0</v>
      </c>
      <c r="AY115" s="13">
        <f t="shared" si="85"/>
        <v>0</v>
      </c>
      <c r="AZ115" s="13">
        <f t="shared" si="85"/>
        <v>0</v>
      </c>
      <c r="BA115" s="13">
        <f t="shared" si="85"/>
        <v>0</v>
      </c>
      <c r="BB115" s="13">
        <f t="shared" si="85"/>
        <v>0</v>
      </c>
      <c r="BC115" s="13">
        <f t="shared" si="85"/>
        <v>0</v>
      </c>
      <c r="BD115" s="13">
        <f t="shared" si="85"/>
        <v>0</v>
      </c>
      <c r="BE115" s="13">
        <f t="shared" si="85"/>
        <v>0</v>
      </c>
      <c r="BF115" s="13">
        <f t="shared" si="85"/>
        <v>0</v>
      </c>
      <c r="BG115" s="13">
        <f t="shared" si="85"/>
        <v>0</v>
      </c>
      <c r="BH115" s="13">
        <f t="shared" si="85"/>
        <v>0</v>
      </c>
      <c r="BI115" s="13">
        <f t="shared" si="85"/>
        <v>0</v>
      </c>
      <c r="BJ115" s="13">
        <f t="shared" si="85"/>
        <v>0</v>
      </c>
      <c r="BK115" s="13">
        <f t="shared" si="85"/>
        <v>0</v>
      </c>
      <c r="BL115" s="13">
        <f t="shared" si="85"/>
        <v>0</v>
      </c>
      <c r="BM115" s="13">
        <f t="shared" si="85"/>
        <v>0</v>
      </c>
      <c r="BN115" s="13">
        <f t="shared" si="85"/>
        <v>0</v>
      </c>
      <c r="BO115" s="13">
        <f t="shared" si="85"/>
        <v>0</v>
      </c>
      <c r="BP115" s="13">
        <f t="shared" si="85"/>
        <v>0</v>
      </c>
      <c r="BQ115" s="13">
        <f t="shared" si="85"/>
        <v>0</v>
      </c>
      <c r="BR115" s="13">
        <f t="shared" ref="BR115:EC115" si="86">+BR116+BR123+BR127</f>
        <v>0</v>
      </c>
      <c r="BS115" s="13">
        <f t="shared" si="86"/>
        <v>383774800</v>
      </c>
      <c r="BT115" s="13">
        <f t="shared" si="86"/>
        <v>256101097</v>
      </c>
      <c r="BU115" s="13">
        <f t="shared" si="86"/>
        <v>41293262</v>
      </c>
      <c r="BV115" s="13">
        <f t="shared" si="86"/>
        <v>41293262</v>
      </c>
      <c r="BW115" s="13">
        <f t="shared" si="86"/>
        <v>0</v>
      </c>
      <c r="BX115" s="13">
        <f t="shared" si="86"/>
        <v>0</v>
      </c>
      <c r="BY115" s="13">
        <f t="shared" si="86"/>
        <v>0</v>
      </c>
      <c r="BZ115" s="13">
        <f t="shared" si="86"/>
        <v>0</v>
      </c>
      <c r="CA115" s="13">
        <f t="shared" si="86"/>
        <v>0</v>
      </c>
      <c r="CB115" s="13">
        <f t="shared" si="86"/>
        <v>0</v>
      </c>
      <c r="CC115" s="13">
        <f t="shared" si="86"/>
        <v>0</v>
      </c>
      <c r="CD115" s="13">
        <f t="shared" si="86"/>
        <v>0</v>
      </c>
      <c r="CE115" s="13">
        <f t="shared" si="86"/>
        <v>0</v>
      </c>
      <c r="CF115" s="13">
        <f t="shared" si="86"/>
        <v>0</v>
      </c>
      <c r="CG115" s="13">
        <f t="shared" si="86"/>
        <v>0</v>
      </c>
      <c r="CH115" s="13">
        <f t="shared" si="86"/>
        <v>0</v>
      </c>
      <c r="CI115" s="13">
        <f t="shared" si="86"/>
        <v>101130070</v>
      </c>
      <c r="CJ115" s="13">
        <f t="shared" si="86"/>
        <v>80240000</v>
      </c>
      <c r="CK115" s="13">
        <f t="shared" si="86"/>
        <v>0</v>
      </c>
      <c r="CL115" s="13">
        <f t="shared" si="86"/>
        <v>0</v>
      </c>
      <c r="CM115" s="13">
        <f t="shared" si="86"/>
        <v>0</v>
      </c>
      <c r="CN115" s="13">
        <f t="shared" si="86"/>
        <v>0</v>
      </c>
      <c r="CO115" s="13">
        <f t="shared" si="86"/>
        <v>0</v>
      </c>
      <c r="CP115" s="13">
        <f t="shared" si="86"/>
        <v>0</v>
      </c>
      <c r="CQ115" s="13">
        <f t="shared" si="86"/>
        <v>0</v>
      </c>
      <c r="CR115" s="13">
        <f t="shared" si="86"/>
        <v>0</v>
      </c>
      <c r="CS115" s="13">
        <f t="shared" si="86"/>
        <v>0</v>
      </c>
      <c r="CT115" s="13">
        <f t="shared" si="86"/>
        <v>0</v>
      </c>
      <c r="CU115" s="13">
        <f t="shared" si="86"/>
        <v>0</v>
      </c>
      <c r="CV115" s="13">
        <f t="shared" si="86"/>
        <v>0</v>
      </c>
      <c r="CW115" s="13">
        <f t="shared" si="86"/>
        <v>0</v>
      </c>
      <c r="CX115" s="13">
        <f t="shared" si="86"/>
        <v>0</v>
      </c>
      <c r="CY115" s="13">
        <f t="shared" si="86"/>
        <v>0</v>
      </c>
      <c r="CZ115" s="13">
        <f t="shared" si="86"/>
        <v>0</v>
      </c>
      <c r="DA115" s="13">
        <f t="shared" si="86"/>
        <v>0</v>
      </c>
      <c r="DB115" s="13">
        <f t="shared" si="86"/>
        <v>0</v>
      </c>
      <c r="DC115" s="13">
        <f t="shared" si="86"/>
        <v>160640000</v>
      </c>
      <c r="DD115" s="13">
        <f t="shared" si="86"/>
        <v>139660000</v>
      </c>
      <c r="DE115" s="13">
        <f t="shared" si="86"/>
        <v>0</v>
      </c>
      <c r="DF115" s="13">
        <f t="shared" si="86"/>
        <v>0</v>
      </c>
      <c r="DG115" s="13">
        <f t="shared" si="86"/>
        <v>0</v>
      </c>
      <c r="DH115" s="13">
        <f t="shared" si="86"/>
        <v>0</v>
      </c>
      <c r="DI115" s="13">
        <f t="shared" si="86"/>
        <v>0</v>
      </c>
      <c r="DJ115" s="13">
        <f t="shared" si="86"/>
        <v>0</v>
      </c>
      <c r="DK115" s="13">
        <f t="shared" si="86"/>
        <v>0</v>
      </c>
      <c r="DL115" s="13">
        <f t="shared" si="86"/>
        <v>0</v>
      </c>
      <c r="DM115" s="13">
        <f t="shared" si="86"/>
        <v>0</v>
      </c>
      <c r="DN115" s="13">
        <f t="shared" si="86"/>
        <v>0</v>
      </c>
      <c r="DO115" s="13">
        <f t="shared" si="86"/>
        <v>0</v>
      </c>
      <c r="DP115" s="13">
        <f t="shared" si="86"/>
        <v>0</v>
      </c>
      <c r="DQ115" s="13">
        <f t="shared" si="86"/>
        <v>0</v>
      </c>
      <c r="DR115" s="13">
        <f t="shared" si="86"/>
        <v>0</v>
      </c>
      <c r="DS115" s="13">
        <f t="shared" si="86"/>
        <v>0</v>
      </c>
      <c r="DT115" s="13">
        <f t="shared" si="86"/>
        <v>0</v>
      </c>
      <c r="DU115" s="13">
        <f t="shared" si="86"/>
        <v>0</v>
      </c>
      <c r="DV115" s="13">
        <f t="shared" si="86"/>
        <v>0</v>
      </c>
      <c r="DW115" s="13">
        <f t="shared" si="86"/>
        <v>0</v>
      </c>
      <c r="DX115" s="13">
        <f t="shared" si="86"/>
        <v>0</v>
      </c>
      <c r="DY115" s="13">
        <f t="shared" si="86"/>
        <v>0</v>
      </c>
      <c r="DZ115" s="13">
        <f t="shared" si="86"/>
        <v>0</v>
      </c>
      <c r="EA115" s="13">
        <f t="shared" si="86"/>
        <v>0</v>
      </c>
      <c r="EB115" s="13">
        <f t="shared" si="86"/>
        <v>0</v>
      </c>
      <c r="EC115" s="13">
        <f t="shared" si="86"/>
        <v>0</v>
      </c>
      <c r="ED115" s="13">
        <f t="shared" ref="ED115:FR115" si="87">+ED116+ED123+ED127</f>
        <v>0</v>
      </c>
      <c r="EE115" s="13">
        <f t="shared" si="87"/>
        <v>218562826</v>
      </c>
      <c r="EF115" s="13">
        <f t="shared" si="87"/>
        <v>150300111</v>
      </c>
      <c r="EG115" s="13">
        <f t="shared" si="87"/>
        <v>40000000</v>
      </c>
      <c r="EH115" s="13">
        <f t="shared" si="87"/>
        <v>40000000</v>
      </c>
      <c r="EI115" s="13">
        <f t="shared" si="87"/>
        <v>0</v>
      </c>
      <c r="EJ115" s="13">
        <f t="shared" si="87"/>
        <v>0</v>
      </c>
      <c r="EK115" s="13">
        <f t="shared" si="87"/>
        <v>0</v>
      </c>
      <c r="EL115" s="13">
        <f t="shared" si="87"/>
        <v>0</v>
      </c>
      <c r="EM115" s="13">
        <f t="shared" si="87"/>
        <v>0</v>
      </c>
      <c r="EN115" s="13">
        <f t="shared" si="87"/>
        <v>0</v>
      </c>
      <c r="EO115" s="13">
        <f t="shared" si="87"/>
        <v>0</v>
      </c>
      <c r="EP115" s="13">
        <f t="shared" si="87"/>
        <v>0</v>
      </c>
      <c r="EQ115" s="13">
        <f t="shared" si="87"/>
        <v>0</v>
      </c>
      <c r="ER115" s="13">
        <f t="shared" si="87"/>
        <v>0</v>
      </c>
      <c r="ES115" s="13">
        <f t="shared" si="87"/>
        <v>0</v>
      </c>
      <c r="ET115" s="13">
        <f t="shared" si="87"/>
        <v>0</v>
      </c>
      <c r="EU115" s="13">
        <f t="shared" si="87"/>
        <v>0</v>
      </c>
      <c r="EV115" s="13">
        <f t="shared" si="87"/>
        <v>0</v>
      </c>
      <c r="EW115" s="13">
        <f t="shared" si="87"/>
        <v>0</v>
      </c>
      <c r="EX115" s="13">
        <f t="shared" si="87"/>
        <v>0</v>
      </c>
      <c r="EY115" s="13">
        <f t="shared" si="87"/>
        <v>0</v>
      </c>
      <c r="EZ115" s="13">
        <f t="shared" si="87"/>
        <v>0</v>
      </c>
      <c r="FA115" s="13">
        <f t="shared" si="87"/>
        <v>0</v>
      </c>
      <c r="FB115" s="13">
        <f t="shared" si="87"/>
        <v>0</v>
      </c>
      <c r="FC115" s="13">
        <f t="shared" si="87"/>
        <v>50000000</v>
      </c>
      <c r="FD115" s="13">
        <f t="shared" si="87"/>
        <v>50000000</v>
      </c>
      <c r="FE115" s="13">
        <f t="shared" si="87"/>
        <v>31483533</v>
      </c>
      <c r="FF115" s="13">
        <f t="shared" si="87"/>
        <v>0</v>
      </c>
      <c r="FG115" s="13">
        <f t="shared" si="87"/>
        <v>20000000</v>
      </c>
      <c r="FH115" s="13">
        <f t="shared" si="87"/>
        <v>20000000</v>
      </c>
      <c r="FI115" s="13">
        <f t="shared" si="87"/>
        <v>0</v>
      </c>
      <c r="FJ115" s="13">
        <f t="shared" si="87"/>
        <v>0</v>
      </c>
      <c r="FK115" s="13">
        <f t="shared" si="87"/>
        <v>100483362</v>
      </c>
      <c r="FL115" s="13">
        <f t="shared" si="87"/>
        <v>100083030</v>
      </c>
      <c r="FM115" s="13">
        <f t="shared" si="87"/>
        <v>0</v>
      </c>
      <c r="FN115" s="13">
        <f t="shared" si="87"/>
        <v>0</v>
      </c>
      <c r="FO115" s="13">
        <f t="shared" si="87"/>
        <v>0</v>
      </c>
      <c r="FP115" s="13">
        <f t="shared" si="87"/>
        <v>0</v>
      </c>
      <c r="FQ115" s="13">
        <f t="shared" si="87"/>
        <v>0</v>
      </c>
      <c r="FR115" s="13">
        <f t="shared" si="87"/>
        <v>0</v>
      </c>
    </row>
    <row r="116" spans="1:174" s="15" customFormat="1">
      <c r="A116" s="18" t="s">
        <v>161</v>
      </c>
      <c r="B116" s="19">
        <f>+SUM(B117:B122)</f>
        <v>1006341070</v>
      </c>
      <c r="C116" s="19">
        <f>+SUM(C117:C122)</f>
        <v>883334220</v>
      </c>
      <c r="D116" s="19">
        <f>+SUM(D117:D122)</f>
        <v>366570927</v>
      </c>
      <c r="E116" s="19">
        <f>+SUM(E117:E122)</f>
        <v>361344926</v>
      </c>
      <c r="F116" s="19">
        <f t="shared" ref="F116:BQ116" si="88">+SUM(F117:F122)</f>
        <v>371877200</v>
      </c>
      <c r="G116" s="19">
        <f t="shared" si="88"/>
        <v>291496653</v>
      </c>
      <c r="H116" s="19">
        <f t="shared" si="88"/>
        <v>240114524</v>
      </c>
      <c r="I116" s="19"/>
      <c r="J116" s="19">
        <f t="shared" si="88"/>
        <v>234888523</v>
      </c>
      <c r="K116" s="19">
        <f t="shared" si="88"/>
        <v>0</v>
      </c>
      <c r="L116" s="19">
        <f t="shared" si="88"/>
        <v>0</v>
      </c>
      <c r="M116" s="19">
        <f t="shared" si="88"/>
        <v>0</v>
      </c>
      <c r="N116" s="19">
        <f t="shared" si="88"/>
        <v>0</v>
      </c>
      <c r="O116" s="19">
        <f t="shared" si="88"/>
        <v>235000000</v>
      </c>
      <c r="P116" s="19">
        <f t="shared" si="88"/>
        <v>235000000</v>
      </c>
      <c r="Q116" s="19">
        <f t="shared" si="88"/>
        <v>80199040</v>
      </c>
      <c r="R116" s="19">
        <f t="shared" si="88"/>
        <v>80199040</v>
      </c>
      <c r="S116" s="19">
        <f t="shared" si="88"/>
        <v>0</v>
      </c>
      <c r="T116" s="19">
        <f t="shared" si="88"/>
        <v>0</v>
      </c>
      <c r="U116" s="19">
        <f t="shared" si="88"/>
        <v>0</v>
      </c>
      <c r="V116" s="19">
        <f t="shared" si="88"/>
        <v>0</v>
      </c>
      <c r="W116" s="19">
        <f t="shared" si="88"/>
        <v>0</v>
      </c>
      <c r="X116" s="19">
        <f t="shared" si="88"/>
        <v>0</v>
      </c>
      <c r="Y116" s="19">
        <f t="shared" si="88"/>
        <v>0</v>
      </c>
      <c r="Z116" s="19">
        <f t="shared" si="88"/>
        <v>0</v>
      </c>
      <c r="AA116" s="19">
        <f t="shared" si="88"/>
        <v>0</v>
      </c>
      <c r="AB116" s="19">
        <f t="shared" si="88"/>
        <v>0</v>
      </c>
      <c r="AC116" s="19">
        <f t="shared" si="88"/>
        <v>0</v>
      </c>
      <c r="AD116" s="19">
        <f t="shared" si="88"/>
        <v>0</v>
      </c>
      <c r="AE116" s="19">
        <f t="shared" si="88"/>
        <v>0</v>
      </c>
      <c r="AF116" s="19">
        <f t="shared" si="88"/>
        <v>0</v>
      </c>
      <c r="AG116" s="19">
        <f t="shared" si="88"/>
        <v>0</v>
      </c>
      <c r="AH116" s="19">
        <f t="shared" si="88"/>
        <v>0</v>
      </c>
      <c r="AI116" s="19">
        <f t="shared" si="88"/>
        <v>0</v>
      </c>
      <c r="AJ116" s="19">
        <f t="shared" si="88"/>
        <v>0</v>
      </c>
      <c r="AK116" s="19">
        <f t="shared" si="88"/>
        <v>0</v>
      </c>
      <c r="AL116" s="19">
        <f t="shared" si="88"/>
        <v>0</v>
      </c>
      <c r="AM116" s="19">
        <f t="shared" si="88"/>
        <v>0</v>
      </c>
      <c r="AN116" s="19">
        <f t="shared" si="88"/>
        <v>0</v>
      </c>
      <c r="AO116" s="19">
        <f t="shared" si="88"/>
        <v>0</v>
      </c>
      <c r="AP116" s="19">
        <f t="shared" si="88"/>
        <v>0</v>
      </c>
      <c r="AQ116" s="19">
        <f t="shared" si="88"/>
        <v>0</v>
      </c>
      <c r="AR116" s="19">
        <f t="shared" si="88"/>
        <v>0</v>
      </c>
      <c r="AS116" s="19">
        <f t="shared" si="88"/>
        <v>0</v>
      </c>
      <c r="AT116" s="19">
        <f t="shared" si="88"/>
        <v>0</v>
      </c>
      <c r="AU116" s="19">
        <f t="shared" si="88"/>
        <v>0</v>
      </c>
      <c r="AV116" s="19">
        <f t="shared" si="88"/>
        <v>0</v>
      </c>
      <c r="AW116" s="19">
        <f t="shared" si="88"/>
        <v>0</v>
      </c>
      <c r="AX116" s="19">
        <f t="shared" si="88"/>
        <v>0</v>
      </c>
      <c r="AY116" s="19">
        <f t="shared" si="88"/>
        <v>0</v>
      </c>
      <c r="AZ116" s="19">
        <f t="shared" si="88"/>
        <v>0</v>
      </c>
      <c r="BA116" s="19">
        <f t="shared" si="88"/>
        <v>0</v>
      </c>
      <c r="BB116" s="19">
        <f t="shared" si="88"/>
        <v>0</v>
      </c>
      <c r="BC116" s="19">
        <f t="shared" si="88"/>
        <v>0</v>
      </c>
      <c r="BD116" s="19">
        <f t="shared" si="88"/>
        <v>0</v>
      </c>
      <c r="BE116" s="19">
        <f t="shared" si="88"/>
        <v>0</v>
      </c>
      <c r="BF116" s="19">
        <f t="shared" si="88"/>
        <v>0</v>
      </c>
      <c r="BG116" s="19">
        <f t="shared" si="88"/>
        <v>0</v>
      </c>
      <c r="BH116" s="19">
        <f t="shared" si="88"/>
        <v>0</v>
      </c>
      <c r="BI116" s="19">
        <f t="shared" si="88"/>
        <v>0</v>
      </c>
      <c r="BJ116" s="19">
        <f t="shared" si="88"/>
        <v>0</v>
      </c>
      <c r="BK116" s="19">
        <f t="shared" si="88"/>
        <v>0</v>
      </c>
      <c r="BL116" s="19">
        <f t="shared" si="88"/>
        <v>0</v>
      </c>
      <c r="BM116" s="19">
        <f t="shared" si="88"/>
        <v>0</v>
      </c>
      <c r="BN116" s="19">
        <f t="shared" si="88"/>
        <v>0</v>
      </c>
      <c r="BO116" s="19">
        <f t="shared" si="88"/>
        <v>0</v>
      </c>
      <c r="BP116" s="19">
        <f t="shared" si="88"/>
        <v>0</v>
      </c>
      <c r="BQ116" s="19">
        <f t="shared" si="88"/>
        <v>0</v>
      </c>
      <c r="BR116" s="19">
        <f t="shared" ref="BR116:EC116" si="89">+SUM(BR117:BR122)</f>
        <v>0</v>
      </c>
      <c r="BS116" s="19">
        <f t="shared" si="89"/>
        <v>57293800</v>
      </c>
      <c r="BT116" s="19">
        <f t="shared" si="89"/>
        <v>56937567</v>
      </c>
      <c r="BU116" s="19">
        <f t="shared" si="89"/>
        <v>6257363</v>
      </c>
      <c r="BV116" s="19">
        <f t="shared" si="89"/>
        <v>6257363</v>
      </c>
      <c r="BW116" s="19">
        <f t="shared" si="89"/>
        <v>0</v>
      </c>
      <c r="BX116" s="19">
        <f t="shared" si="89"/>
        <v>0</v>
      </c>
      <c r="BY116" s="19">
        <f t="shared" si="89"/>
        <v>0</v>
      </c>
      <c r="BZ116" s="19">
        <f t="shared" si="89"/>
        <v>0</v>
      </c>
      <c r="CA116" s="19">
        <f t="shared" si="89"/>
        <v>0</v>
      </c>
      <c r="CB116" s="19">
        <f t="shared" si="89"/>
        <v>0</v>
      </c>
      <c r="CC116" s="19">
        <f t="shared" si="89"/>
        <v>0</v>
      </c>
      <c r="CD116" s="19">
        <f t="shared" si="89"/>
        <v>0</v>
      </c>
      <c r="CE116" s="19">
        <f t="shared" si="89"/>
        <v>0</v>
      </c>
      <c r="CF116" s="19">
        <f t="shared" si="89"/>
        <v>0</v>
      </c>
      <c r="CG116" s="19">
        <f t="shared" si="89"/>
        <v>0</v>
      </c>
      <c r="CH116" s="19">
        <f t="shared" si="89"/>
        <v>0</v>
      </c>
      <c r="CI116" s="19">
        <f t="shared" si="89"/>
        <v>61130070</v>
      </c>
      <c r="CJ116" s="19">
        <f t="shared" si="89"/>
        <v>40240000</v>
      </c>
      <c r="CK116" s="19">
        <f t="shared" si="89"/>
        <v>0</v>
      </c>
      <c r="CL116" s="19">
        <f t="shared" si="89"/>
        <v>0</v>
      </c>
      <c r="CM116" s="19">
        <f t="shared" si="89"/>
        <v>0</v>
      </c>
      <c r="CN116" s="19">
        <f t="shared" si="89"/>
        <v>0</v>
      </c>
      <c r="CO116" s="19">
        <f t="shared" si="89"/>
        <v>0</v>
      </c>
      <c r="CP116" s="19">
        <f t="shared" si="89"/>
        <v>0</v>
      </c>
      <c r="CQ116" s="19">
        <f t="shared" si="89"/>
        <v>0</v>
      </c>
      <c r="CR116" s="19">
        <f t="shared" si="89"/>
        <v>0</v>
      </c>
      <c r="CS116" s="19">
        <f t="shared" si="89"/>
        <v>0</v>
      </c>
      <c r="CT116" s="19">
        <f t="shared" si="89"/>
        <v>0</v>
      </c>
      <c r="CU116" s="19">
        <f t="shared" si="89"/>
        <v>0</v>
      </c>
      <c r="CV116" s="19">
        <f t="shared" si="89"/>
        <v>0</v>
      </c>
      <c r="CW116" s="19">
        <f t="shared" si="89"/>
        <v>0</v>
      </c>
      <c r="CX116" s="19">
        <f t="shared" si="89"/>
        <v>0</v>
      </c>
      <c r="CY116" s="19">
        <f t="shared" si="89"/>
        <v>0</v>
      </c>
      <c r="CZ116" s="19">
        <f t="shared" si="89"/>
        <v>0</v>
      </c>
      <c r="DA116" s="19">
        <f t="shared" si="89"/>
        <v>0</v>
      </c>
      <c r="DB116" s="19">
        <f t="shared" si="89"/>
        <v>0</v>
      </c>
      <c r="DC116" s="19">
        <f t="shared" si="89"/>
        <v>160640000</v>
      </c>
      <c r="DD116" s="19">
        <f t="shared" si="89"/>
        <v>139660000</v>
      </c>
      <c r="DE116" s="19">
        <f t="shared" si="89"/>
        <v>0</v>
      </c>
      <c r="DF116" s="19">
        <f t="shared" si="89"/>
        <v>0</v>
      </c>
      <c r="DG116" s="19">
        <f t="shared" si="89"/>
        <v>0</v>
      </c>
      <c r="DH116" s="19">
        <f t="shared" si="89"/>
        <v>0</v>
      </c>
      <c r="DI116" s="19">
        <f t="shared" si="89"/>
        <v>0</v>
      </c>
      <c r="DJ116" s="19">
        <f t="shared" si="89"/>
        <v>0</v>
      </c>
      <c r="DK116" s="19">
        <f t="shared" si="89"/>
        <v>0</v>
      </c>
      <c r="DL116" s="19">
        <f t="shared" si="89"/>
        <v>0</v>
      </c>
      <c r="DM116" s="19">
        <f t="shared" si="89"/>
        <v>0</v>
      </c>
      <c r="DN116" s="19">
        <f t="shared" si="89"/>
        <v>0</v>
      </c>
      <c r="DO116" s="19">
        <f t="shared" si="89"/>
        <v>0</v>
      </c>
      <c r="DP116" s="19">
        <f t="shared" si="89"/>
        <v>0</v>
      </c>
      <c r="DQ116" s="19">
        <f t="shared" si="89"/>
        <v>0</v>
      </c>
      <c r="DR116" s="19">
        <f t="shared" si="89"/>
        <v>0</v>
      </c>
      <c r="DS116" s="19">
        <f t="shared" si="89"/>
        <v>0</v>
      </c>
      <c r="DT116" s="19">
        <f t="shared" si="89"/>
        <v>0</v>
      </c>
      <c r="DU116" s="19">
        <f t="shared" si="89"/>
        <v>0</v>
      </c>
      <c r="DV116" s="19">
        <f t="shared" si="89"/>
        <v>0</v>
      </c>
      <c r="DW116" s="19">
        <f t="shared" si="89"/>
        <v>0</v>
      </c>
      <c r="DX116" s="19">
        <f t="shared" si="89"/>
        <v>0</v>
      </c>
      <c r="DY116" s="19">
        <f t="shared" si="89"/>
        <v>0</v>
      </c>
      <c r="DZ116" s="19">
        <f t="shared" si="89"/>
        <v>0</v>
      </c>
      <c r="EA116" s="19">
        <f t="shared" si="89"/>
        <v>0</v>
      </c>
      <c r="EB116" s="19">
        <f t="shared" si="89"/>
        <v>0</v>
      </c>
      <c r="EC116" s="19">
        <f t="shared" si="89"/>
        <v>0</v>
      </c>
      <c r="ED116" s="19">
        <f t="shared" ref="ED116:FR116" si="90">+SUM(ED117:ED122)</f>
        <v>0</v>
      </c>
      <c r="EE116" s="19">
        <f t="shared" si="90"/>
        <v>100400000</v>
      </c>
      <c r="EF116" s="19">
        <f t="shared" si="90"/>
        <v>100000000</v>
      </c>
      <c r="EG116" s="19">
        <f t="shared" si="90"/>
        <v>40000000</v>
      </c>
      <c r="EH116" s="19">
        <f t="shared" si="90"/>
        <v>40000000</v>
      </c>
      <c r="EI116" s="19">
        <f t="shared" si="90"/>
        <v>0</v>
      </c>
      <c r="EJ116" s="19">
        <f t="shared" si="90"/>
        <v>0</v>
      </c>
      <c r="EK116" s="19">
        <f t="shared" si="90"/>
        <v>0</v>
      </c>
      <c r="EL116" s="19">
        <f t="shared" si="90"/>
        <v>0</v>
      </c>
      <c r="EM116" s="19">
        <f t="shared" si="90"/>
        <v>0</v>
      </c>
      <c r="EN116" s="19">
        <f t="shared" si="90"/>
        <v>0</v>
      </c>
      <c r="EO116" s="19">
        <f t="shared" si="90"/>
        <v>0</v>
      </c>
      <c r="EP116" s="19">
        <f t="shared" si="90"/>
        <v>0</v>
      </c>
      <c r="EQ116" s="19">
        <f t="shared" si="90"/>
        <v>0</v>
      </c>
      <c r="ER116" s="19">
        <f t="shared" si="90"/>
        <v>0</v>
      </c>
      <c r="ES116" s="19">
        <f t="shared" si="90"/>
        <v>0</v>
      </c>
      <c r="ET116" s="19">
        <f t="shared" si="90"/>
        <v>0</v>
      </c>
      <c r="EU116" s="19">
        <f t="shared" si="90"/>
        <v>0</v>
      </c>
      <c r="EV116" s="19">
        <f t="shared" si="90"/>
        <v>0</v>
      </c>
      <c r="EW116" s="19">
        <f t="shared" si="90"/>
        <v>0</v>
      </c>
      <c r="EX116" s="19">
        <f t="shared" si="90"/>
        <v>0</v>
      </c>
      <c r="EY116" s="19">
        <f t="shared" si="90"/>
        <v>0</v>
      </c>
      <c r="EZ116" s="19">
        <f t="shared" si="90"/>
        <v>0</v>
      </c>
      <c r="FA116" s="19">
        <f t="shared" si="90"/>
        <v>0</v>
      </c>
      <c r="FB116" s="19">
        <f t="shared" si="90"/>
        <v>0</v>
      </c>
      <c r="FC116" s="19">
        <f t="shared" si="90"/>
        <v>0</v>
      </c>
      <c r="FD116" s="19">
        <f t="shared" si="90"/>
        <v>0</v>
      </c>
      <c r="FE116" s="19">
        <f t="shared" si="90"/>
        <v>0</v>
      </c>
      <c r="FF116" s="19">
        <f t="shared" si="90"/>
        <v>0</v>
      </c>
      <c r="FG116" s="19">
        <f t="shared" si="90"/>
        <v>20000000</v>
      </c>
      <c r="FH116" s="19">
        <f t="shared" si="90"/>
        <v>20000000</v>
      </c>
      <c r="FI116" s="19">
        <f t="shared" si="90"/>
        <v>0</v>
      </c>
      <c r="FJ116" s="19">
        <f t="shared" si="90"/>
        <v>0</v>
      </c>
      <c r="FK116" s="19">
        <f t="shared" si="90"/>
        <v>0</v>
      </c>
      <c r="FL116" s="19">
        <f t="shared" si="90"/>
        <v>0</v>
      </c>
      <c r="FM116" s="19">
        <f t="shared" si="90"/>
        <v>0</v>
      </c>
      <c r="FN116" s="19">
        <f t="shared" si="90"/>
        <v>0</v>
      </c>
      <c r="FO116" s="19">
        <f t="shared" si="90"/>
        <v>0</v>
      </c>
      <c r="FP116" s="19">
        <f t="shared" si="90"/>
        <v>0</v>
      </c>
      <c r="FQ116" s="19">
        <f t="shared" si="90"/>
        <v>0</v>
      </c>
      <c r="FR116" s="19">
        <f t="shared" si="90"/>
        <v>0</v>
      </c>
    </row>
    <row r="117" spans="1:174">
      <c r="A117" s="4" t="s">
        <v>162</v>
      </c>
      <c r="B117" s="3">
        <f>+F117+AI117+AM117+AQ117+AU117+AY117+BC117+BG117+BK117+BO117+EM117+EQ117+BW117+K117+O117+CA117+S117+W117+AA117+AE117+BS117+CE117+CI117+CM117+CQ117+CU117+CY117+DC117+DG117+DK117+DO117+DS117+DW117+EA117+EE117+EI117+EY117+EU117+FC117+FF117+FK117+FO117</f>
        <v>264411000</v>
      </c>
      <c r="C117" s="3">
        <f>+G117+AJ117+AN117+AR117+AV117+AZ117+BD117+BH117+BL117+BP117+EN117+ER117+BX117+L117+P117+CB117+T117+X117+AB117+AF117+BT117+CF117+CJ117+CN117+CR117+CV117+CZ117+DD117+DH117+DL117+DP117+DT117+DX117+EB117+EF117+EJ117+EZ117+EV117+FD117+FG117+FL117+FP117</f>
        <v>193327382</v>
      </c>
      <c r="D117" s="3">
        <f>+H117+AK117+AO117+AS117+AW117+BA117+BE117+BI117+BM117+BQ117+EO117+ES117+BY117+M117+Q117+CC117+U117+Y117+AC117+AG117+CG117+CK117+CO117+CS117+CW117+DA117+DE117+DI117+DM117+DQ117+DU117+DY117+EC117+EG117+EK117+FA117+EW117+FE117+FH117+FM117+FQ117</f>
        <v>184568484</v>
      </c>
      <c r="E117" s="3">
        <f t="shared" ref="E117:E122" si="91">+J117+AL117+AP117+AT117+AX117+BB117+BF117+BJ117+BN117+BR117+EP117+ET117+BZ117+N117+R117+CD117+V117+Z117+AD117+AH117+BV117+CH117+CL117+CP117+CT117+CX117+DB117+DF117+DJ117+DN117+DR117+DV117+DZ117+ED117+EH117+EL117+FB117+EX117+FF117+FI117+FN117+FR117</f>
        <v>185599846</v>
      </c>
      <c r="F117" s="3">
        <v>256877200</v>
      </c>
      <c r="G117" s="3">
        <v>186149815</v>
      </c>
      <c r="H117" s="3">
        <v>184568484</v>
      </c>
      <c r="I117" s="3"/>
      <c r="J117" s="3">
        <v>179342483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7533800</v>
      </c>
      <c r="BT117" s="3">
        <v>7177567</v>
      </c>
      <c r="BU117" s="3">
        <v>6257363</v>
      </c>
      <c r="BV117" s="3">
        <v>6257363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  <c r="EI117" s="3">
        <v>0</v>
      </c>
      <c r="EJ117" s="3">
        <v>0</v>
      </c>
      <c r="EK117" s="3">
        <v>0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0</v>
      </c>
      <c r="ET117" s="3">
        <v>0</v>
      </c>
      <c r="EU117" s="3">
        <v>0</v>
      </c>
      <c r="EV117" s="3">
        <v>0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3">
        <v>0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3">
        <v>0</v>
      </c>
      <c r="FI117" s="3">
        <v>0</v>
      </c>
      <c r="FJ117" s="3">
        <v>0</v>
      </c>
      <c r="FK117" s="3">
        <v>0</v>
      </c>
      <c r="FL117" s="3">
        <v>0</v>
      </c>
      <c r="FM117" s="3">
        <v>0</v>
      </c>
      <c r="FN117" s="3">
        <v>0</v>
      </c>
      <c r="FO117" s="3">
        <v>0</v>
      </c>
      <c r="FP117" s="3">
        <v>0</v>
      </c>
      <c r="FQ117" s="3">
        <v>0</v>
      </c>
      <c r="FR117" s="3">
        <v>0</v>
      </c>
    </row>
    <row r="118" spans="1:174" hidden="1" outlineLevel="1">
      <c r="A118" s="4" t="s">
        <v>163</v>
      </c>
      <c r="B118" s="3">
        <f>+F118+AI118+AM118+AQ118+AU118+AY118+BC118+BG118+BK118+BO118+EM118+EQ118+BW118+K118+O118+CA118+S118+W118+AA118+AE118+BS118+CE118+CI118+CM118+CQ118+CU118+CY118+DC118+DG118+DK118+DO118+DS118+DW118+EA118+EE118+EI118+EY118+EU118+FC118+FG118+FK118+FO118</f>
        <v>566280000</v>
      </c>
      <c r="C118" s="3">
        <f>+G118+AJ118+AN118+AR118+AV118+AZ118+BD118+BH118+BL118+BP118+EN118+ER118+BX118+L118+P118+CB118+T118+X118+AB118+AF118+BT118+CF118+CJ118+CN118+CR118+CV118+CZ118+DD118+DH118+DL118+DP118+DT118+DX118+EB118+EF118+EJ118+EZ118+EV118+FD118+FH118+FL118+FP118</f>
        <v>544460797</v>
      </c>
      <c r="D118" s="3">
        <f>+H118+AK118+AO118+AS118+AW118+BA118+BE118+BI118+BM118+BQ118+EO118+ES118+BY118+M118+Q118+CC118+U118+Y118+AC118+AG118+BU117+CG118+CK118+CO118+CS118+CW118+DA118+DE118+DI118+DM118+DQ118+DU118+DY118+EC118+EG118+EK118+FA118+EW118+FE118+FM118+FQ118</f>
        <v>147563381</v>
      </c>
      <c r="E118" s="3">
        <f t="shared" si="91"/>
        <v>141306018</v>
      </c>
      <c r="F118" s="3">
        <v>80000000</v>
      </c>
      <c r="G118" s="3">
        <v>79800797</v>
      </c>
      <c r="H118" s="3">
        <v>21106978</v>
      </c>
      <c r="I118" s="3"/>
      <c r="J118" s="3">
        <v>21106978</v>
      </c>
      <c r="K118" s="3">
        <v>0</v>
      </c>
      <c r="L118" s="3">
        <v>0</v>
      </c>
      <c r="M118" s="3">
        <v>0</v>
      </c>
      <c r="N118" s="3">
        <v>0</v>
      </c>
      <c r="O118" s="3">
        <v>235000000</v>
      </c>
      <c r="P118" s="3">
        <v>235000000</v>
      </c>
      <c r="Q118" s="3">
        <v>80199040</v>
      </c>
      <c r="R118" s="3">
        <v>80199040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19760000</v>
      </c>
      <c r="BT118" s="3">
        <v>19760000</v>
      </c>
      <c r="BU118" s="5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40480000</v>
      </c>
      <c r="CJ118" s="3">
        <v>40240000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70640000</v>
      </c>
      <c r="DD118" s="3">
        <v>49660000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100400000</v>
      </c>
      <c r="EF118" s="3">
        <v>100000000</v>
      </c>
      <c r="EG118" s="3">
        <v>40000000</v>
      </c>
      <c r="EH118" s="3">
        <v>40000000</v>
      </c>
      <c r="EI118" s="3">
        <v>0</v>
      </c>
      <c r="EJ118" s="3">
        <v>0</v>
      </c>
      <c r="EK118" s="3">
        <v>0</v>
      </c>
      <c r="EL118" s="3">
        <v>0</v>
      </c>
      <c r="EM118" s="3">
        <v>0</v>
      </c>
      <c r="EN118" s="3">
        <v>0</v>
      </c>
      <c r="EO118" s="3">
        <v>0</v>
      </c>
      <c r="EP118" s="3">
        <v>0</v>
      </c>
      <c r="EQ118" s="3">
        <v>0</v>
      </c>
      <c r="ER118" s="3">
        <v>0</v>
      </c>
      <c r="ES118" s="3">
        <v>0</v>
      </c>
      <c r="ET118" s="3">
        <v>0</v>
      </c>
      <c r="EU118" s="3">
        <v>0</v>
      </c>
      <c r="EV118" s="3">
        <v>0</v>
      </c>
      <c r="EW118" s="3">
        <v>0</v>
      </c>
      <c r="EX118" s="3">
        <v>0</v>
      </c>
      <c r="EY118" s="3">
        <v>0</v>
      </c>
      <c r="EZ118" s="3">
        <v>0</v>
      </c>
      <c r="FA118" s="3">
        <v>0</v>
      </c>
      <c r="FB118" s="3">
        <v>0</v>
      </c>
      <c r="FC118" s="3">
        <v>0</v>
      </c>
      <c r="FD118" s="3">
        <v>0</v>
      </c>
      <c r="FE118" s="3">
        <v>0</v>
      </c>
      <c r="FF118" s="3">
        <v>0</v>
      </c>
      <c r="FG118" s="3">
        <v>20000000</v>
      </c>
      <c r="FH118" s="3">
        <v>20000000</v>
      </c>
      <c r="FI118" s="3">
        <v>0</v>
      </c>
      <c r="FJ118" s="3">
        <v>0</v>
      </c>
      <c r="FK118" s="3">
        <v>0</v>
      </c>
      <c r="FL118" s="3">
        <v>0</v>
      </c>
      <c r="FM118" s="3">
        <v>0</v>
      </c>
      <c r="FN118" s="3">
        <v>0</v>
      </c>
      <c r="FO118" s="3">
        <v>0</v>
      </c>
      <c r="FP118" s="3">
        <v>0</v>
      </c>
      <c r="FQ118" s="3">
        <v>0</v>
      </c>
      <c r="FR118" s="3">
        <v>0</v>
      </c>
    </row>
    <row r="119" spans="1:174" hidden="1" outlineLevel="1">
      <c r="A119" s="4" t="s">
        <v>164</v>
      </c>
      <c r="B119" s="3">
        <f>+F119+AI119+AM119+AQ119+AU119+AY119+BC119+BG119+BK119+BO119+EM119+EQ119+BW119+K119+O119+CA119+S119+W119+AA119+AE119+BS119+CE119+CI119+CM119+CQ119+CU119+CY119+DC119+DG119+DK119+DO119+DS119+DW119+EA119+EE119+EI119+EY119+EU119+FC119+FF119+FK119+FO119</f>
        <v>0</v>
      </c>
      <c r="C119" s="3">
        <f>+G119+AJ119+AN119+AR119+AV119+AZ119+BD119+BH119+BL119+BP119+EN119+ER119+BX119+L119+P119+CB119+T119+X119+AB119+AF119+BT119+CF119+CJ119+CN119+CR119+CV119+CZ119+DD119+DH119+DL119+DP119+DT119+DX119+EB119+EF119+EJ119+EZ119+EV119+FD119+FG119+FL119+FP119</f>
        <v>0</v>
      </c>
      <c r="D119" s="3">
        <f>+H119+AK119+AO119+AS119+AW119+BA119+BE119+BI119+BM119+BQ119+EO119+ES119+BY119+M119+Q119+CC119+U119+Y119+AC119+AG119+BU119+CG119+CK119+CO119+CS119+CW119+DA119+DE119+DI119+DM119+DQ119+DU119+DY119+EC119+EG119+EK119+FA119+EW119+FE119+FH119+FM119+FQ119</f>
        <v>0</v>
      </c>
      <c r="E119" s="3">
        <f t="shared" si="91"/>
        <v>0</v>
      </c>
      <c r="F119" s="3">
        <v>0</v>
      </c>
      <c r="G119" s="3">
        <v>0</v>
      </c>
      <c r="H119" s="3">
        <v>0</v>
      </c>
      <c r="I119" s="3"/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  <c r="EI119" s="3">
        <v>0</v>
      </c>
      <c r="EJ119" s="3">
        <v>0</v>
      </c>
      <c r="EK119" s="3">
        <v>0</v>
      </c>
      <c r="EL119" s="3">
        <v>0</v>
      </c>
      <c r="EM119" s="3">
        <v>0</v>
      </c>
      <c r="EN119" s="3">
        <v>0</v>
      </c>
      <c r="EO119" s="3">
        <v>0</v>
      </c>
      <c r="EP119" s="3">
        <v>0</v>
      </c>
      <c r="EQ119" s="3">
        <v>0</v>
      </c>
      <c r="ER119" s="3">
        <v>0</v>
      </c>
      <c r="ES119" s="3">
        <v>0</v>
      </c>
      <c r="ET119" s="3">
        <v>0</v>
      </c>
      <c r="EU119" s="3">
        <v>0</v>
      </c>
      <c r="EV119" s="3">
        <v>0</v>
      </c>
      <c r="EW119" s="3">
        <v>0</v>
      </c>
      <c r="EX119" s="3">
        <v>0</v>
      </c>
      <c r="EY119" s="3">
        <v>0</v>
      </c>
      <c r="EZ119" s="3">
        <v>0</v>
      </c>
      <c r="FA119" s="3">
        <v>0</v>
      </c>
      <c r="FB119" s="3">
        <v>0</v>
      </c>
      <c r="FC119" s="3">
        <v>0</v>
      </c>
      <c r="FD119" s="3">
        <v>0</v>
      </c>
      <c r="FE119" s="3">
        <v>0</v>
      </c>
      <c r="FF119" s="3">
        <v>0</v>
      </c>
      <c r="FG119" s="3">
        <v>0</v>
      </c>
      <c r="FH119" s="3">
        <v>0</v>
      </c>
      <c r="FI119" s="3">
        <v>0</v>
      </c>
      <c r="FJ119" s="3">
        <v>0</v>
      </c>
      <c r="FK119" s="3">
        <v>0</v>
      </c>
      <c r="FL119" s="3">
        <v>0</v>
      </c>
      <c r="FM119" s="3">
        <v>0</v>
      </c>
      <c r="FN119" s="3">
        <v>0</v>
      </c>
      <c r="FO119" s="3">
        <v>0</v>
      </c>
      <c r="FP119" s="3">
        <v>0</v>
      </c>
      <c r="FQ119" s="3">
        <v>0</v>
      </c>
      <c r="FR119" s="3">
        <v>0</v>
      </c>
    </row>
    <row r="120" spans="1:174" hidden="1" outlineLevel="1">
      <c r="A120" s="4" t="s">
        <v>165</v>
      </c>
      <c r="B120" s="3">
        <f>+F120+AI120+AM120+AQ120+AU120+AY120+BC120+BG120+BK120+BO120+EM120+EQ120+BW120+K120+O120+CA120+S120+W120+AA120+AE120+BS120+CE120+CI120+CM120+CQ120+CU120+CY120+DC120+DG120+DK120+DO120+DS120+DW120+EA120+EE120+EI120+EY120+EU120+FC120+FF120+FK120+FO120</f>
        <v>120000000</v>
      </c>
      <c r="C120" s="3">
        <f>+G120+AJ120+AN120+AR120+AV120+AZ120+BD120+BH120+BL120+BP120+EN120+ER120+BX120+L120+P120+CB120+T120+X120+AB120+AF120+BT120+CF120+CJ120+CN120+CR120+CV120+CZ120+DD120+DH120+DL120+DP120+DT120+DX120+EB120+EF120+EJ120+EZ120+EV120+FD120+FG120+FL120+FP120</f>
        <v>120000000</v>
      </c>
      <c r="D120" s="3">
        <f>+H120+AK120+AO120+AS120+AW120+BA120+BE120+BI120+BM120+BQ120+EO120+ES120+BY120+M120+Q120+CC120+U120+Y120+AC120+AG120+BU120+CG120+CK120+CO120+CS120+CW120+DA120+DE120+DI120+DM120+DQ120+DU120+DY120+EC120+EG120+EK120+FA120+EW120+FE120+FH120+FM120+FQ120</f>
        <v>0</v>
      </c>
      <c r="E120" s="3">
        <f t="shared" si="91"/>
        <v>0</v>
      </c>
      <c r="F120" s="3">
        <v>0</v>
      </c>
      <c r="G120" s="3">
        <v>0</v>
      </c>
      <c r="H120" s="3">
        <v>0</v>
      </c>
      <c r="I120" s="3"/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30000000</v>
      </c>
      <c r="BT120" s="3">
        <v>30000000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90000000</v>
      </c>
      <c r="DD120" s="3">
        <v>90000000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  <c r="EI120" s="3">
        <v>0</v>
      </c>
      <c r="EJ120" s="3">
        <v>0</v>
      </c>
      <c r="EK120" s="3">
        <v>0</v>
      </c>
      <c r="EL120" s="3">
        <v>0</v>
      </c>
      <c r="EM120" s="3">
        <v>0</v>
      </c>
      <c r="EN120" s="3">
        <v>0</v>
      </c>
      <c r="EO120" s="3">
        <v>0</v>
      </c>
      <c r="EP120" s="3">
        <v>0</v>
      </c>
      <c r="EQ120" s="3">
        <v>0</v>
      </c>
      <c r="ER120" s="3">
        <v>0</v>
      </c>
      <c r="ES120" s="3">
        <v>0</v>
      </c>
      <c r="ET120" s="3">
        <v>0</v>
      </c>
      <c r="EU120" s="3">
        <v>0</v>
      </c>
      <c r="EV120" s="3">
        <v>0</v>
      </c>
      <c r="EW120" s="3">
        <v>0</v>
      </c>
      <c r="EX120" s="3">
        <v>0</v>
      </c>
      <c r="EY120" s="3">
        <v>0</v>
      </c>
      <c r="EZ120" s="3">
        <v>0</v>
      </c>
      <c r="FA120" s="3">
        <v>0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0</v>
      </c>
      <c r="FM120" s="3">
        <v>0</v>
      </c>
      <c r="FN120" s="3">
        <v>0</v>
      </c>
      <c r="FO120" s="3">
        <v>0</v>
      </c>
      <c r="FP120" s="3">
        <v>0</v>
      </c>
      <c r="FQ120" s="3">
        <v>0</v>
      </c>
      <c r="FR120" s="3">
        <v>0</v>
      </c>
    </row>
    <row r="121" spans="1:174" hidden="1" outlineLevel="1">
      <c r="A121" s="4" t="s">
        <v>166</v>
      </c>
      <c r="B121" s="3">
        <f>+F121+AI121+AM121+AQ121+AU121+AY121+BC121+BG121+BK121+BO121+EM121+EQ121+BW121+K121+O121+CA121+S121+W121+AA121+AE121+BS121+CE121+CI121+CM121+CQ121+CU121+CY121+DC121+DG121+DK121+DO121+DS121+DW121+EA121+EE121+EI121+EY121+EU121+FC121+FF121+FK121+FO121</f>
        <v>55650070</v>
      </c>
      <c r="C121" s="3">
        <f>+G121+AJ121+AN121+AR121+AV121+AZ121+BD121+BH121+BL121+BP121+EN121+ER121+BX121+L121+P121+CB121+T121+X121+AB121+AF121+BT121+CF121+CJ121+CN121+CR121+CV121+CZ121+DD121+DH121+DL121+DP121+DT121+DX121+EB121+EF121+EJ121+EZ121+EV121+FD121+FG121+FL121+FP121</f>
        <v>25546041</v>
      </c>
      <c r="D121" s="3">
        <f>+H121+AK121+AO121+AS121+AW121+BA121+BE121+BI121+BM121+BQ121+EO121+ES121+BY121+M121+Q121+CC121+U121+Y121+AC121+AG121+BU121+CG121+CK121+CO121+CS121+CW121+DA121+DE121+DI121+DM121+DQ121+DU121+DY121+EC121+EG121+EK121+FA121+EW121+FE121+FH121+FM121+FQ121</f>
        <v>34439062</v>
      </c>
      <c r="E121" s="3">
        <f t="shared" si="91"/>
        <v>34439062</v>
      </c>
      <c r="F121" s="3">
        <v>35000000</v>
      </c>
      <c r="G121" s="3">
        <v>25546041</v>
      </c>
      <c r="H121" s="3">
        <v>34439062</v>
      </c>
      <c r="I121" s="3"/>
      <c r="J121" s="3">
        <v>34439062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20650070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  <c r="EI121" s="3">
        <v>0</v>
      </c>
      <c r="EJ121" s="3">
        <v>0</v>
      </c>
      <c r="EK121" s="3">
        <v>0</v>
      </c>
      <c r="EL121" s="3">
        <v>0</v>
      </c>
      <c r="EM121" s="3">
        <v>0</v>
      </c>
      <c r="EN121" s="3">
        <v>0</v>
      </c>
      <c r="EO121" s="3">
        <v>0</v>
      </c>
      <c r="EP121" s="3">
        <v>0</v>
      </c>
      <c r="EQ121" s="3">
        <v>0</v>
      </c>
      <c r="ER121" s="3">
        <v>0</v>
      </c>
      <c r="ES121" s="3">
        <v>0</v>
      </c>
      <c r="ET121" s="3">
        <v>0</v>
      </c>
      <c r="EU121" s="3">
        <v>0</v>
      </c>
      <c r="EV121" s="3">
        <v>0</v>
      </c>
      <c r="EW121" s="3">
        <v>0</v>
      </c>
      <c r="EX121" s="3">
        <v>0</v>
      </c>
      <c r="EY121" s="3">
        <v>0</v>
      </c>
      <c r="EZ121" s="3">
        <v>0</v>
      </c>
      <c r="FA121" s="3">
        <v>0</v>
      </c>
      <c r="FB121" s="3">
        <v>0</v>
      </c>
      <c r="FC121" s="3">
        <v>0</v>
      </c>
      <c r="FD121" s="3">
        <v>0</v>
      </c>
      <c r="FE121" s="3">
        <v>0</v>
      </c>
      <c r="FF121" s="3">
        <v>0</v>
      </c>
      <c r="FG121" s="3">
        <v>0</v>
      </c>
      <c r="FH121" s="3">
        <v>0</v>
      </c>
      <c r="FI121" s="3">
        <v>0</v>
      </c>
      <c r="FJ121" s="3">
        <v>0</v>
      </c>
      <c r="FK121" s="3">
        <v>0</v>
      </c>
      <c r="FL121" s="3">
        <v>0</v>
      </c>
      <c r="FM121" s="3">
        <v>0</v>
      </c>
      <c r="FN121" s="3">
        <v>0</v>
      </c>
      <c r="FO121" s="3">
        <v>0</v>
      </c>
      <c r="FP121" s="3">
        <v>0</v>
      </c>
      <c r="FQ121" s="3">
        <v>0</v>
      </c>
      <c r="FR121" s="3">
        <v>0</v>
      </c>
    </row>
    <row r="122" spans="1:174" hidden="1" outlineLevel="1">
      <c r="A122" s="4" t="s">
        <v>167</v>
      </c>
      <c r="B122" s="3">
        <f>+F122+AI122+AM122+AQ122+AU122+AY122+BC122+BG122+BK122+BO122+EM122+EQ122+BW122+K122+O122+CA122+S122+W122+AA122+AE122+BS122+CE122+CI122+CM122+CQ122+CU122+CY122+DC122+DG122+DK122+DO122+DS122+DW122+EA122+EE122+EI122+EY122+EU122+FC122+FF122+FK122+FO122</f>
        <v>0</v>
      </c>
      <c r="C122" s="3">
        <f>+G122+AJ122+AN122+AR122+AV122+AZ122+BD122+BH122+BL122+BP122+EN122+ER122+BX122+L122+P122+CB122+T122+X122+AB122+AF122+BT122+CF122+CJ122+CN122+CR122+CV122+CZ122+DD122+DH122+DL122+DP122+DT122+DX122+EB122+EF122+EJ122+EZ122+EV122+FD122+FG122+FL122+FP122</f>
        <v>0</v>
      </c>
      <c r="D122" s="3">
        <f>+H122+AK122+AO122+AS122+AW122+BA122+BE122+BI122+BM122+BQ122+EO122+ES122+BY122+M122+Q122+CC122+U122+Y122+AC122+AG122+BU122+CG122+CK122+CO122+CS122+CW122+DA122+DE122+DI122+DM122+DQ122+DU122+DY122+EC122+EG122+EK122+FA122+EW122+FE122+FH122+FM122+FQ122</f>
        <v>0</v>
      </c>
      <c r="E122" s="3">
        <f t="shared" si="91"/>
        <v>0</v>
      </c>
      <c r="F122" s="3">
        <v>0</v>
      </c>
      <c r="G122" s="3">
        <v>0</v>
      </c>
      <c r="H122" s="3">
        <v>0</v>
      </c>
      <c r="I122" s="3"/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  <c r="EI122" s="3">
        <v>0</v>
      </c>
      <c r="EJ122" s="3">
        <v>0</v>
      </c>
      <c r="EK122" s="3">
        <v>0</v>
      </c>
      <c r="EL122" s="3">
        <v>0</v>
      </c>
      <c r="EM122" s="3">
        <v>0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0</v>
      </c>
      <c r="ET122" s="3">
        <v>0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0</v>
      </c>
      <c r="FA122" s="3">
        <v>0</v>
      </c>
      <c r="FB122" s="3">
        <v>0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3">
        <v>0</v>
      </c>
      <c r="FI122" s="3">
        <v>0</v>
      </c>
      <c r="FJ122" s="3">
        <v>0</v>
      </c>
      <c r="FK122" s="3">
        <v>0</v>
      </c>
      <c r="FL122" s="3">
        <v>0</v>
      </c>
      <c r="FM122" s="3">
        <v>0</v>
      </c>
      <c r="FN122" s="3">
        <v>0</v>
      </c>
      <c r="FO122" s="3">
        <v>0</v>
      </c>
      <c r="FP122" s="3">
        <v>0</v>
      </c>
      <c r="FQ122" s="3">
        <v>0</v>
      </c>
      <c r="FR122" s="3">
        <v>0</v>
      </c>
    </row>
    <row r="123" spans="1:174" s="15" customFormat="1" collapsed="1">
      <c r="A123" s="18" t="s">
        <v>168</v>
      </c>
      <c r="B123" s="19">
        <f>+SUM(B124:B126)</f>
        <v>948577385</v>
      </c>
      <c r="C123" s="19">
        <f>+SUM(C124:C126)</f>
        <v>656874179</v>
      </c>
      <c r="D123" s="19">
        <f>+SUM(D124:D126)</f>
        <v>444288334</v>
      </c>
      <c r="E123" s="19">
        <f>+SUM(E124:E126)</f>
        <v>432416932</v>
      </c>
      <c r="F123" s="19">
        <f t="shared" ref="F123:BQ123" si="92">+SUM(F124:F126)</f>
        <v>534933559</v>
      </c>
      <c r="G123" s="19">
        <f t="shared" si="92"/>
        <v>438410538</v>
      </c>
      <c r="H123" s="19">
        <f t="shared" si="92"/>
        <v>429502586</v>
      </c>
      <c r="I123" s="19"/>
      <c r="J123" s="19">
        <f t="shared" si="92"/>
        <v>417631184</v>
      </c>
      <c r="K123" s="19">
        <f t="shared" si="92"/>
        <v>0</v>
      </c>
      <c r="L123" s="19">
        <f t="shared" si="92"/>
        <v>0</v>
      </c>
      <c r="M123" s="19">
        <f t="shared" si="92"/>
        <v>0</v>
      </c>
      <c r="N123" s="19">
        <f t="shared" si="92"/>
        <v>0</v>
      </c>
      <c r="O123" s="19">
        <f t="shared" si="92"/>
        <v>0</v>
      </c>
      <c r="P123" s="19">
        <f t="shared" si="92"/>
        <v>0</v>
      </c>
      <c r="Q123" s="19">
        <f t="shared" si="92"/>
        <v>0</v>
      </c>
      <c r="R123" s="19">
        <f t="shared" si="92"/>
        <v>0</v>
      </c>
      <c r="S123" s="19">
        <f t="shared" si="92"/>
        <v>0</v>
      </c>
      <c r="T123" s="19">
        <f t="shared" si="92"/>
        <v>0</v>
      </c>
      <c r="U123" s="19">
        <f t="shared" si="92"/>
        <v>0</v>
      </c>
      <c r="V123" s="19">
        <f t="shared" si="92"/>
        <v>0</v>
      </c>
      <c r="W123" s="19">
        <f t="shared" si="92"/>
        <v>0</v>
      </c>
      <c r="X123" s="19">
        <f t="shared" si="92"/>
        <v>0</v>
      </c>
      <c r="Y123" s="19">
        <f t="shared" si="92"/>
        <v>0</v>
      </c>
      <c r="Z123" s="19">
        <f t="shared" si="92"/>
        <v>0</v>
      </c>
      <c r="AA123" s="19">
        <f t="shared" si="92"/>
        <v>0</v>
      </c>
      <c r="AB123" s="19">
        <f t="shared" si="92"/>
        <v>0</v>
      </c>
      <c r="AC123" s="19">
        <f t="shared" si="92"/>
        <v>0</v>
      </c>
      <c r="AD123" s="19">
        <f t="shared" si="92"/>
        <v>0</v>
      </c>
      <c r="AE123" s="19">
        <f t="shared" si="92"/>
        <v>0</v>
      </c>
      <c r="AF123" s="19">
        <f t="shared" si="92"/>
        <v>0</v>
      </c>
      <c r="AG123" s="19">
        <f t="shared" si="92"/>
        <v>0</v>
      </c>
      <c r="AH123" s="19">
        <f t="shared" si="92"/>
        <v>0</v>
      </c>
      <c r="AI123" s="19">
        <f t="shared" si="92"/>
        <v>0</v>
      </c>
      <c r="AJ123" s="19">
        <f t="shared" si="92"/>
        <v>0</v>
      </c>
      <c r="AK123" s="19">
        <f t="shared" si="92"/>
        <v>0</v>
      </c>
      <c r="AL123" s="19">
        <f t="shared" si="92"/>
        <v>0</v>
      </c>
      <c r="AM123" s="19">
        <f t="shared" si="92"/>
        <v>0</v>
      </c>
      <c r="AN123" s="19">
        <f t="shared" si="92"/>
        <v>0</v>
      </c>
      <c r="AO123" s="19">
        <f t="shared" si="92"/>
        <v>0</v>
      </c>
      <c r="AP123" s="19">
        <f t="shared" si="92"/>
        <v>0</v>
      </c>
      <c r="AQ123" s="19">
        <f t="shared" si="92"/>
        <v>0</v>
      </c>
      <c r="AR123" s="19">
        <f t="shared" si="92"/>
        <v>0</v>
      </c>
      <c r="AS123" s="19">
        <f t="shared" si="92"/>
        <v>0</v>
      </c>
      <c r="AT123" s="19">
        <f t="shared" si="92"/>
        <v>0</v>
      </c>
      <c r="AU123" s="19">
        <f t="shared" si="92"/>
        <v>0</v>
      </c>
      <c r="AV123" s="19">
        <f t="shared" si="92"/>
        <v>0</v>
      </c>
      <c r="AW123" s="19">
        <f t="shared" si="92"/>
        <v>0</v>
      </c>
      <c r="AX123" s="19">
        <f t="shared" si="92"/>
        <v>0</v>
      </c>
      <c r="AY123" s="19">
        <f t="shared" si="92"/>
        <v>0</v>
      </c>
      <c r="AZ123" s="19">
        <f t="shared" si="92"/>
        <v>0</v>
      </c>
      <c r="BA123" s="19">
        <f t="shared" si="92"/>
        <v>0</v>
      </c>
      <c r="BB123" s="19">
        <f t="shared" si="92"/>
        <v>0</v>
      </c>
      <c r="BC123" s="19">
        <f t="shared" si="92"/>
        <v>0</v>
      </c>
      <c r="BD123" s="19">
        <f t="shared" si="92"/>
        <v>0</v>
      </c>
      <c r="BE123" s="19">
        <f t="shared" si="92"/>
        <v>0</v>
      </c>
      <c r="BF123" s="19">
        <f t="shared" si="92"/>
        <v>0</v>
      </c>
      <c r="BG123" s="19">
        <f t="shared" si="92"/>
        <v>0</v>
      </c>
      <c r="BH123" s="19">
        <f t="shared" si="92"/>
        <v>0</v>
      </c>
      <c r="BI123" s="19">
        <f t="shared" si="92"/>
        <v>0</v>
      </c>
      <c r="BJ123" s="19">
        <f t="shared" si="92"/>
        <v>0</v>
      </c>
      <c r="BK123" s="19">
        <f t="shared" si="92"/>
        <v>0</v>
      </c>
      <c r="BL123" s="19">
        <f t="shared" si="92"/>
        <v>0</v>
      </c>
      <c r="BM123" s="19">
        <f t="shared" si="92"/>
        <v>0</v>
      </c>
      <c r="BN123" s="19">
        <f t="shared" si="92"/>
        <v>0</v>
      </c>
      <c r="BO123" s="19">
        <f t="shared" si="92"/>
        <v>0</v>
      </c>
      <c r="BP123" s="19">
        <f t="shared" si="92"/>
        <v>0</v>
      </c>
      <c r="BQ123" s="19">
        <f t="shared" si="92"/>
        <v>0</v>
      </c>
      <c r="BR123" s="19">
        <f t="shared" ref="BR123:EC123" si="93">+SUM(BR124:BR126)</f>
        <v>0</v>
      </c>
      <c r="BS123" s="19">
        <f t="shared" si="93"/>
        <v>295481000</v>
      </c>
      <c r="BT123" s="19">
        <f t="shared" si="93"/>
        <v>168163530</v>
      </c>
      <c r="BU123" s="19">
        <f t="shared" si="93"/>
        <v>14785748</v>
      </c>
      <c r="BV123" s="19">
        <f t="shared" si="93"/>
        <v>14785748</v>
      </c>
      <c r="BW123" s="19">
        <f t="shared" si="93"/>
        <v>0</v>
      </c>
      <c r="BX123" s="19">
        <f t="shared" si="93"/>
        <v>0</v>
      </c>
      <c r="BY123" s="19">
        <f t="shared" si="93"/>
        <v>0</v>
      </c>
      <c r="BZ123" s="19">
        <f t="shared" si="93"/>
        <v>0</v>
      </c>
      <c r="CA123" s="19">
        <f t="shared" si="93"/>
        <v>0</v>
      </c>
      <c r="CB123" s="19">
        <f t="shared" si="93"/>
        <v>0</v>
      </c>
      <c r="CC123" s="19">
        <f t="shared" si="93"/>
        <v>0</v>
      </c>
      <c r="CD123" s="19">
        <f t="shared" si="93"/>
        <v>0</v>
      </c>
      <c r="CE123" s="19">
        <f t="shared" si="93"/>
        <v>0</v>
      </c>
      <c r="CF123" s="19">
        <f t="shared" si="93"/>
        <v>0</v>
      </c>
      <c r="CG123" s="19">
        <f t="shared" si="93"/>
        <v>0</v>
      </c>
      <c r="CH123" s="19">
        <f t="shared" si="93"/>
        <v>0</v>
      </c>
      <c r="CI123" s="19">
        <f t="shared" si="93"/>
        <v>0</v>
      </c>
      <c r="CJ123" s="19">
        <f t="shared" si="93"/>
        <v>0</v>
      </c>
      <c r="CK123" s="19">
        <f t="shared" si="93"/>
        <v>0</v>
      </c>
      <c r="CL123" s="19">
        <f t="shared" si="93"/>
        <v>0</v>
      </c>
      <c r="CM123" s="19">
        <f t="shared" si="93"/>
        <v>0</v>
      </c>
      <c r="CN123" s="19">
        <f t="shared" si="93"/>
        <v>0</v>
      </c>
      <c r="CO123" s="19">
        <f t="shared" si="93"/>
        <v>0</v>
      </c>
      <c r="CP123" s="19">
        <f t="shared" si="93"/>
        <v>0</v>
      </c>
      <c r="CQ123" s="19">
        <f t="shared" si="93"/>
        <v>0</v>
      </c>
      <c r="CR123" s="19">
        <f t="shared" si="93"/>
        <v>0</v>
      </c>
      <c r="CS123" s="19">
        <f t="shared" si="93"/>
        <v>0</v>
      </c>
      <c r="CT123" s="19">
        <f t="shared" si="93"/>
        <v>0</v>
      </c>
      <c r="CU123" s="19">
        <f t="shared" si="93"/>
        <v>0</v>
      </c>
      <c r="CV123" s="19">
        <f t="shared" si="93"/>
        <v>0</v>
      </c>
      <c r="CW123" s="19">
        <f t="shared" si="93"/>
        <v>0</v>
      </c>
      <c r="CX123" s="19">
        <f t="shared" si="93"/>
        <v>0</v>
      </c>
      <c r="CY123" s="19">
        <f t="shared" si="93"/>
        <v>0</v>
      </c>
      <c r="CZ123" s="19">
        <f t="shared" si="93"/>
        <v>0</v>
      </c>
      <c r="DA123" s="19">
        <f t="shared" si="93"/>
        <v>0</v>
      </c>
      <c r="DB123" s="19">
        <f t="shared" si="93"/>
        <v>0</v>
      </c>
      <c r="DC123" s="19">
        <f t="shared" si="93"/>
        <v>0</v>
      </c>
      <c r="DD123" s="19">
        <f t="shared" si="93"/>
        <v>0</v>
      </c>
      <c r="DE123" s="19">
        <f t="shared" si="93"/>
        <v>0</v>
      </c>
      <c r="DF123" s="19">
        <f t="shared" si="93"/>
        <v>0</v>
      </c>
      <c r="DG123" s="19">
        <f t="shared" si="93"/>
        <v>0</v>
      </c>
      <c r="DH123" s="19">
        <f t="shared" si="93"/>
        <v>0</v>
      </c>
      <c r="DI123" s="19">
        <f t="shared" si="93"/>
        <v>0</v>
      </c>
      <c r="DJ123" s="19">
        <f t="shared" si="93"/>
        <v>0</v>
      </c>
      <c r="DK123" s="19">
        <f t="shared" si="93"/>
        <v>0</v>
      </c>
      <c r="DL123" s="19">
        <f t="shared" si="93"/>
        <v>0</v>
      </c>
      <c r="DM123" s="19">
        <f t="shared" si="93"/>
        <v>0</v>
      </c>
      <c r="DN123" s="19">
        <f t="shared" si="93"/>
        <v>0</v>
      </c>
      <c r="DO123" s="19">
        <f t="shared" si="93"/>
        <v>0</v>
      </c>
      <c r="DP123" s="19">
        <f t="shared" si="93"/>
        <v>0</v>
      </c>
      <c r="DQ123" s="19">
        <f t="shared" si="93"/>
        <v>0</v>
      </c>
      <c r="DR123" s="19">
        <f t="shared" si="93"/>
        <v>0</v>
      </c>
      <c r="DS123" s="19">
        <f t="shared" si="93"/>
        <v>0</v>
      </c>
      <c r="DT123" s="19">
        <f t="shared" si="93"/>
        <v>0</v>
      </c>
      <c r="DU123" s="19">
        <f t="shared" si="93"/>
        <v>0</v>
      </c>
      <c r="DV123" s="19">
        <f t="shared" si="93"/>
        <v>0</v>
      </c>
      <c r="DW123" s="19">
        <f t="shared" si="93"/>
        <v>0</v>
      </c>
      <c r="DX123" s="19">
        <f t="shared" si="93"/>
        <v>0</v>
      </c>
      <c r="DY123" s="19">
        <f t="shared" si="93"/>
        <v>0</v>
      </c>
      <c r="DZ123" s="19">
        <f t="shared" si="93"/>
        <v>0</v>
      </c>
      <c r="EA123" s="19">
        <f t="shared" si="93"/>
        <v>0</v>
      </c>
      <c r="EB123" s="19">
        <f t="shared" si="93"/>
        <v>0</v>
      </c>
      <c r="EC123" s="19">
        <f t="shared" si="93"/>
        <v>0</v>
      </c>
      <c r="ED123" s="19">
        <f t="shared" ref="ED123:FR123" si="94">+SUM(ED124:ED126)</f>
        <v>0</v>
      </c>
      <c r="EE123" s="19">
        <f t="shared" si="94"/>
        <v>118162826</v>
      </c>
      <c r="EF123" s="19">
        <f t="shared" si="94"/>
        <v>50300111</v>
      </c>
      <c r="EG123" s="19">
        <f t="shared" si="94"/>
        <v>0</v>
      </c>
      <c r="EH123" s="19">
        <f t="shared" si="94"/>
        <v>0</v>
      </c>
      <c r="EI123" s="19">
        <f t="shared" si="94"/>
        <v>0</v>
      </c>
      <c r="EJ123" s="19">
        <f t="shared" si="94"/>
        <v>0</v>
      </c>
      <c r="EK123" s="19">
        <f t="shared" si="94"/>
        <v>0</v>
      </c>
      <c r="EL123" s="19">
        <f t="shared" si="94"/>
        <v>0</v>
      </c>
      <c r="EM123" s="19">
        <f t="shared" si="94"/>
        <v>0</v>
      </c>
      <c r="EN123" s="19">
        <f t="shared" si="94"/>
        <v>0</v>
      </c>
      <c r="EO123" s="19">
        <f t="shared" si="94"/>
        <v>0</v>
      </c>
      <c r="EP123" s="19">
        <f t="shared" si="94"/>
        <v>0</v>
      </c>
      <c r="EQ123" s="19">
        <f t="shared" si="94"/>
        <v>0</v>
      </c>
      <c r="ER123" s="19">
        <f t="shared" si="94"/>
        <v>0</v>
      </c>
      <c r="ES123" s="19">
        <f t="shared" si="94"/>
        <v>0</v>
      </c>
      <c r="ET123" s="19">
        <f t="shared" si="94"/>
        <v>0</v>
      </c>
      <c r="EU123" s="19">
        <f t="shared" si="94"/>
        <v>0</v>
      </c>
      <c r="EV123" s="19">
        <f t="shared" si="94"/>
        <v>0</v>
      </c>
      <c r="EW123" s="19">
        <f t="shared" si="94"/>
        <v>0</v>
      </c>
      <c r="EX123" s="19">
        <f t="shared" si="94"/>
        <v>0</v>
      </c>
      <c r="EY123" s="19">
        <f t="shared" si="94"/>
        <v>0</v>
      </c>
      <c r="EZ123" s="19">
        <f t="shared" si="94"/>
        <v>0</v>
      </c>
      <c r="FA123" s="19">
        <f t="shared" si="94"/>
        <v>0</v>
      </c>
      <c r="FB123" s="19">
        <f t="shared" si="94"/>
        <v>0</v>
      </c>
      <c r="FC123" s="19">
        <f t="shared" si="94"/>
        <v>0</v>
      </c>
      <c r="FD123" s="19">
        <f t="shared" si="94"/>
        <v>0</v>
      </c>
      <c r="FE123" s="19">
        <f t="shared" si="94"/>
        <v>0</v>
      </c>
      <c r="FF123" s="19">
        <f t="shared" si="94"/>
        <v>0</v>
      </c>
      <c r="FG123" s="19">
        <f t="shared" si="94"/>
        <v>0</v>
      </c>
      <c r="FH123" s="19">
        <f t="shared" si="94"/>
        <v>0</v>
      </c>
      <c r="FI123" s="19">
        <f t="shared" si="94"/>
        <v>0</v>
      </c>
      <c r="FJ123" s="19">
        <f t="shared" si="94"/>
        <v>0</v>
      </c>
      <c r="FK123" s="19">
        <f t="shared" si="94"/>
        <v>0</v>
      </c>
      <c r="FL123" s="19">
        <f t="shared" si="94"/>
        <v>0</v>
      </c>
      <c r="FM123" s="19">
        <f t="shared" si="94"/>
        <v>0</v>
      </c>
      <c r="FN123" s="19">
        <f t="shared" si="94"/>
        <v>0</v>
      </c>
      <c r="FO123" s="19">
        <f t="shared" si="94"/>
        <v>0</v>
      </c>
      <c r="FP123" s="19">
        <f t="shared" si="94"/>
        <v>0</v>
      </c>
      <c r="FQ123" s="19">
        <f t="shared" si="94"/>
        <v>0</v>
      </c>
      <c r="FR123" s="19">
        <f t="shared" si="94"/>
        <v>0</v>
      </c>
    </row>
    <row r="124" spans="1:174">
      <c r="A124" s="4" t="s">
        <v>169</v>
      </c>
      <c r="B124" s="3">
        <f>+F124+AI124+AM124+AQ124+AU124+AY124+BC124+BG124+BK124+BO124+EM124+EQ124+BW124+K124+O124+CA124+S124+W124+AA124+AE124+BS124+CE124+CI124+CM124+CQ124+CU124+CY124+DC124+DG124+DK124+DO124+DS124+DW124+EA124+EE124+EI124+EY124+EU124+FC124+FF124+FK124+FO124</f>
        <v>422372000</v>
      </c>
      <c r="C124" s="3">
        <f>+G124+AJ124+AN124+AR124+AV124+AZ124+BD124+BH124+BL124+BP124+EN124+ER124+BX124+L124+P124+CB124+T124+X124+AB124+AF124+BT124+CF124+CJ124+CN124+CR124+CV124+CZ124+DD124+DH124+DL124+DP124+DT124+DX124+EB124+EF124+EJ124+EZ124+EV124+FD124+FG124+FL124+FP124</f>
        <v>325565978</v>
      </c>
      <c r="D124" s="3">
        <f>+H124+AK124+AO124+AS124+AW124+BA124+BE124+BI124+BM124+BQ124+EO124+ES124+BY124+M124+Q124+CC124+U124+Y124+AC124+AG124+BU124+CG124+CK124+CO124+CS124+CW124+DA124+DE124+DI124+DM124+DQ124+DU124+DY124+EC124+EG124+EK124+FA124+EW124+FE124+FH124+FM124+FQ124</f>
        <v>324579696</v>
      </c>
      <c r="E124" s="3">
        <f>+J124+AL124+AP124+AT124+AX124+BB124+BF124+BJ124+BN124+BR124+EP124+ET124+BZ124+N124+R124+CD124+V124+Z124+AD124+AH124+BV124+CH124+CL124+CP124+CT124+CX124+DB124+DF124+DJ124+DN124+DR124+DV124+DZ124+ED124+EH124+EL124+FB124+EX124+FF124+FI124+FN124+FR124</f>
        <v>316724294</v>
      </c>
      <c r="F124" s="3">
        <v>405041000</v>
      </c>
      <c r="G124" s="3">
        <v>309793948</v>
      </c>
      <c r="H124" s="3">
        <v>309793948</v>
      </c>
      <c r="I124" s="3"/>
      <c r="J124" s="3">
        <v>301938546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17331000</v>
      </c>
      <c r="BT124" s="3">
        <v>15772030</v>
      </c>
      <c r="BU124" s="3">
        <v>14785748</v>
      </c>
      <c r="BV124" s="3">
        <v>14785748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  <c r="EI124" s="3">
        <v>0</v>
      </c>
      <c r="EJ124" s="3">
        <v>0</v>
      </c>
      <c r="EK124" s="3">
        <v>0</v>
      </c>
      <c r="EL124" s="3">
        <v>0</v>
      </c>
      <c r="EM124" s="3">
        <v>0</v>
      </c>
      <c r="EN124" s="3">
        <v>0</v>
      </c>
      <c r="EO124" s="3">
        <v>0</v>
      </c>
      <c r="EP124" s="3">
        <v>0</v>
      </c>
      <c r="EQ124" s="3">
        <v>0</v>
      </c>
      <c r="ER124" s="3">
        <v>0</v>
      </c>
      <c r="ES124" s="3">
        <v>0</v>
      </c>
      <c r="ET124" s="3">
        <v>0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0</v>
      </c>
      <c r="FA124" s="3">
        <v>0</v>
      </c>
      <c r="FB124" s="3">
        <v>0</v>
      </c>
      <c r="FC124" s="3">
        <v>0</v>
      </c>
      <c r="FD124" s="3">
        <v>0</v>
      </c>
      <c r="FE124" s="3">
        <v>0</v>
      </c>
      <c r="FF124" s="3">
        <v>0</v>
      </c>
      <c r="FG124" s="3">
        <v>0</v>
      </c>
      <c r="FH124" s="3">
        <v>0</v>
      </c>
      <c r="FI124" s="3">
        <v>0</v>
      </c>
      <c r="FJ124" s="3">
        <v>0</v>
      </c>
      <c r="FK124" s="3">
        <v>0</v>
      </c>
      <c r="FL124" s="3">
        <v>0</v>
      </c>
      <c r="FM124" s="3">
        <v>0</v>
      </c>
      <c r="FN124" s="3">
        <v>0</v>
      </c>
      <c r="FO124" s="3">
        <v>0</v>
      </c>
      <c r="FP124" s="3">
        <v>0</v>
      </c>
      <c r="FQ124" s="3">
        <v>0</v>
      </c>
      <c r="FR124" s="3">
        <v>0</v>
      </c>
    </row>
    <row r="125" spans="1:174" outlineLevel="1">
      <c r="A125" s="4" t="s">
        <v>170</v>
      </c>
      <c r="B125" s="3">
        <f>+F125+AI125+AM125+AQ125+AU125+AY125+BC125+BG125+BK125+BO125+EM125+EQ125+BW125+K125+O125+CA125+S125+W125+AA125+AE125+BS125+CE125+CI125+CM125+CQ125+CU125+CY125+DC125+DG125+DK125+DO125+DS125+DW125+EA125+EE125+EI125+EY125+EU125+FC125+FF125+FK125+FO125</f>
        <v>526205385</v>
      </c>
      <c r="C125" s="3">
        <f>+G125+AJ125+AN125+AR125+AV125+AZ125+BD125+BH125+BL125+BP125+EN125+ER125+BX125+L125+P125+CB125+T125+X125+AB125+AF125+BT125+CF125+CJ125+CN125+CR125+CV125+CZ125+DD125+DH125+DL125+DP125+DT125+DX125+EB125+EF125+EJ125+EZ125+EV125+FD125+FG125+FL125+FP125</f>
        <v>331308201</v>
      </c>
      <c r="D125" s="3">
        <f>+H125+AK125+AO125+AS125+AW125+BA125+BE125+BI125+BM125+BQ125+EO125+ES125+BY125+M125+Q125+CC125+U125+Y125+AC125+AG125+BU125+CG125+CK125+CO125+CS125+CW125+DA125+DE125+DI125+DM125+DQ125+DU125+DY125+EC125+EG125+EK125+FA125+EW125+FE125+FH125+FM125+FQ125</f>
        <v>119708638</v>
      </c>
      <c r="E125" s="3">
        <f>+J125+AL125+AP125+AT125+AX125+BB125+BF125+BJ125+BN125+BR125+EP125+ET125+BZ125+N125+R125+CD125+V125+Z125+AD125+AH125+BV125+CH125+CL125+CP125+CT125+CX125+DB125+DF125+DJ125+DN125+DR125+DV125+DZ125+ED125+EH125+EL125+FB125+EX125+FF125+FI125+FN125+FR125</f>
        <v>115692638</v>
      </c>
      <c r="F125" s="3">
        <v>129892559</v>
      </c>
      <c r="G125" s="3">
        <f>128616589+1</f>
        <v>128616590</v>
      </c>
      <c r="H125" s="3">
        <v>119708638</v>
      </c>
      <c r="I125" s="3"/>
      <c r="J125" s="3">
        <v>115692638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278150000</v>
      </c>
      <c r="BT125" s="3">
        <v>152391500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118162826</v>
      </c>
      <c r="EF125" s="3">
        <v>50300111</v>
      </c>
      <c r="EG125" s="3">
        <v>0</v>
      </c>
      <c r="EH125" s="3">
        <v>0</v>
      </c>
      <c r="EI125" s="3">
        <v>0</v>
      </c>
      <c r="EJ125" s="3">
        <v>0</v>
      </c>
      <c r="EK125" s="3">
        <v>0</v>
      </c>
      <c r="EL125" s="3">
        <v>0</v>
      </c>
      <c r="EM125" s="3">
        <v>0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0</v>
      </c>
      <c r="ET125" s="3">
        <v>0</v>
      </c>
      <c r="EU125" s="3">
        <v>0</v>
      </c>
      <c r="EV125" s="3">
        <v>0</v>
      </c>
      <c r="EW125" s="3">
        <v>0</v>
      </c>
      <c r="EX125" s="3">
        <v>0</v>
      </c>
      <c r="EY125" s="3">
        <v>0</v>
      </c>
      <c r="EZ125" s="3">
        <v>0</v>
      </c>
      <c r="FA125" s="3">
        <v>0</v>
      </c>
      <c r="FB125" s="3">
        <v>0</v>
      </c>
      <c r="FC125" s="3">
        <v>0</v>
      </c>
      <c r="FD125" s="3">
        <v>0</v>
      </c>
      <c r="FE125" s="3">
        <v>0</v>
      </c>
      <c r="FF125" s="3">
        <v>0</v>
      </c>
      <c r="FG125" s="3">
        <v>0</v>
      </c>
      <c r="FH125" s="3">
        <v>0</v>
      </c>
      <c r="FI125" s="3">
        <v>0</v>
      </c>
      <c r="FJ125" s="3">
        <v>0</v>
      </c>
      <c r="FK125" s="3">
        <v>0</v>
      </c>
      <c r="FL125" s="3">
        <v>0</v>
      </c>
      <c r="FM125" s="3">
        <v>0</v>
      </c>
      <c r="FN125" s="3">
        <v>0</v>
      </c>
      <c r="FO125" s="3">
        <v>0</v>
      </c>
      <c r="FP125" s="3">
        <v>0</v>
      </c>
      <c r="FQ125" s="3">
        <v>0</v>
      </c>
      <c r="FR125" s="3">
        <v>0</v>
      </c>
    </row>
    <row r="126" spans="1:174" outlineLevel="1">
      <c r="A126" s="4" t="s">
        <v>171</v>
      </c>
      <c r="B126" s="3">
        <f>+F126+AI126+AM126+AQ126+AU126+AY126+BC126+BG126+BK126+BO126+EM126+EQ126+BW126+K126+O126+CA126+S126+W126+AA126+AE126+BS126+CE126+CI126+CM126+CQ126+CU126+CY126+DC126+DG126+DK126+DO126+DS126+DW126+EA126+EE126+EI126+EY126+EU126+FC126+FF126+FK126+FO126</f>
        <v>0</v>
      </c>
      <c r="C126" s="3">
        <f>+G126+AJ126+AN126+AR126+AV126+AZ126+BD126+BH126+BL126+BP126+EN126+ER126+BX126+L126+P126+CB126+T126+X126+AB126+AF126+BT126+CF126+CJ126+CN126+CR126+CV126+CZ126+DD126+DH126+DL126+DP126+DT126+DX126+EB126+EF126+EJ126+EZ126+EV126+FD126+FG126+FL126+FP126</f>
        <v>0</v>
      </c>
      <c r="D126" s="3">
        <f>+H126+AK126+AO126+AS126+AW126+BA126+BE126+BI126+BM126+BQ126+EO126+ES126+BY126+M126+Q126+CC126+U126+Y126+AC126+AG126+BU126+CG126+CK126+CO126+CS126+CW126+DA126+DE126+DI126+DM126+DQ126+DU126+DY126+EC126+EG126+EK126+FA126+EW126+FE126+FH126+FM126+FQ126</f>
        <v>0</v>
      </c>
      <c r="E126" s="3">
        <f>+J126+AL126+AP126+AT126+AX126+BB126+BF126+BJ126+BN126+BR126+EP126+ET126+BZ126+N126+R126+CD126+V126+Z126+AD126+AH126+BV126+CH126+CL126+CP126+CT126+CX126+DB126+DF126+DJ126+DN126+DR126+DV126+DZ126+ED126+EH126+EL126+FB126+EX126+FF126+FI126+FN126+FR126</f>
        <v>0</v>
      </c>
      <c r="F126" s="3">
        <v>0</v>
      </c>
      <c r="G126" s="3">
        <v>0</v>
      </c>
      <c r="H126" s="3">
        <v>0</v>
      </c>
      <c r="I126" s="3"/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  <c r="EH126" s="3">
        <v>0</v>
      </c>
      <c r="EI126" s="3">
        <v>0</v>
      </c>
      <c r="EJ126" s="3">
        <v>0</v>
      </c>
      <c r="EK126" s="3">
        <v>0</v>
      </c>
      <c r="EL126" s="3">
        <v>0</v>
      </c>
      <c r="EM126" s="3">
        <v>0</v>
      </c>
      <c r="EN126" s="3">
        <v>0</v>
      </c>
      <c r="EO126" s="3">
        <v>0</v>
      </c>
      <c r="EP126" s="3">
        <v>0</v>
      </c>
      <c r="EQ126" s="3">
        <v>0</v>
      </c>
      <c r="ER126" s="3">
        <v>0</v>
      </c>
      <c r="ES126" s="3">
        <v>0</v>
      </c>
      <c r="ET126" s="3">
        <v>0</v>
      </c>
      <c r="EU126" s="3">
        <v>0</v>
      </c>
      <c r="EV126" s="3">
        <v>0</v>
      </c>
      <c r="EW126" s="3">
        <v>0</v>
      </c>
      <c r="EX126" s="3">
        <v>0</v>
      </c>
      <c r="EY126" s="3">
        <v>0</v>
      </c>
      <c r="EZ126" s="3">
        <v>0</v>
      </c>
      <c r="FA126" s="3">
        <v>0</v>
      </c>
      <c r="FB126" s="3">
        <v>0</v>
      </c>
      <c r="FC126" s="3">
        <v>0</v>
      </c>
      <c r="FD126" s="3">
        <v>0</v>
      </c>
      <c r="FE126" s="3">
        <v>0</v>
      </c>
      <c r="FF126" s="3">
        <v>0</v>
      </c>
      <c r="FG126" s="3">
        <v>0</v>
      </c>
      <c r="FH126" s="3">
        <v>0</v>
      </c>
      <c r="FI126" s="3">
        <v>0</v>
      </c>
      <c r="FJ126" s="3">
        <v>0</v>
      </c>
      <c r="FK126" s="3">
        <v>0</v>
      </c>
      <c r="FL126" s="3">
        <v>0</v>
      </c>
      <c r="FM126" s="3">
        <v>0</v>
      </c>
      <c r="FN126" s="3">
        <v>0</v>
      </c>
      <c r="FO126" s="3">
        <v>0</v>
      </c>
      <c r="FP126" s="3">
        <v>0</v>
      </c>
      <c r="FQ126" s="3">
        <v>0</v>
      </c>
      <c r="FR126" s="3">
        <v>0</v>
      </c>
    </row>
    <row r="127" spans="1:174" s="15" customFormat="1">
      <c r="A127" s="18" t="s">
        <v>172</v>
      </c>
      <c r="B127" s="19">
        <f>+SUM(B128:B133)</f>
        <v>786483362</v>
      </c>
      <c r="C127" s="19">
        <f>+SUM(C128:C133)</f>
        <v>659225839</v>
      </c>
      <c r="D127" s="19">
        <f>+SUM(D128:D133)</f>
        <v>165740925</v>
      </c>
      <c r="E127" s="19">
        <f>+SUM(E128:E133)</f>
        <v>134257392</v>
      </c>
      <c r="F127" s="19">
        <f t="shared" ref="F127:BQ127" si="95">+SUM(F128:F133)</f>
        <v>465000000</v>
      </c>
      <c r="G127" s="19">
        <f t="shared" si="95"/>
        <v>338142809</v>
      </c>
      <c r="H127" s="19">
        <f t="shared" si="95"/>
        <v>39007241</v>
      </c>
      <c r="I127" s="19"/>
      <c r="J127" s="19">
        <f t="shared" si="95"/>
        <v>39007241</v>
      </c>
      <c r="K127" s="19">
        <f t="shared" si="95"/>
        <v>0</v>
      </c>
      <c r="L127" s="19">
        <f t="shared" si="95"/>
        <v>0</v>
      </c>
      <c r="M127" s="19">
        <f t="shared" si="95"/>
        <v>0</v>
      </c>
      <c r="N127" s="19">
        <f t="shared" si="95"/>
        <v>0</v>
      </c>
      <c r="O127" s="19">
        <f t="shared" si="95"/>
        <v>0</v>
      </c>
      <c r="P127" s="19">
        <f t="shared" si="95"/>
        <v>0</v>
      </c>
      <c r="Q127" s="19">
        <f t="shared" si="95"/>
        <v>0</v>
      </c>
      <c r="R127" s="19">
        <f t="shared" si="95"/>
        <v>0</v>
      </c>
      <c r="S127" s="19">
        <f t="shared" si="95"/>
        <v>100000000</v>
      </c>
      <c r="T127" s="19">
        <f t="shared" si="95"/>
        <v>100000000</v>
      </c>
      <c r="U127" s="19">
        <f t="shared" si="95"/>
        <v>75000000</v>
      </c>
      <c r="V127" s="19">
        <f t="shared" si="95"/>
        <v>75000000</v>
      </c>
      <c r="W127" s="19">
        <f t="shared" si="95"/>
        <v>0</v>
      </c>
      <c r="X127" s="19">
        <f t="shared" si="95"/>
        <v>0</v>
      </c>
      <c r="Y127" s="19">
        <f t="shared" si="95"/>
        <v>0</v>
      </c>
      <c r="Z127" s="19">
        <f t="shared" si="95"/>
        <v>0</v>
      </c>
      <c r="AA127" s="19">
        <f t="shared" si="95"/>
        <v>0</v>
      </c>
      <c r="AB127" s="19">
        <f t="shared" si="95"/>
        <v>0</v>
      </c>
      <c r="AC127" s="19">
        <f t="shared" si="95"/>
        <v>0</v>
      </c>
      <c r="AD127" s="19">
        <f t="shared" si="95"/>
        <v>0</v>
      </c>
      <c r="AE127" s="19">
        <f t="shared" si="95"/>
        <v>0</v>
      </c>
      <c r="AF127" s="19">
        <f t="shared" si="95"/>
        <v>0</v>
      </c>
      <c r="AG127" s="19">
        <f t="shared" si="95"/>
        <v>0</v>
      </c>
      <c r="AH127" s="19">
        <f t="shared" si="95"/>
        <v>0</v>
      </c>
      <c r="AI127" s="19">
        <f t="shared" si="95"/>
        <v>0</v>
      </c>
      <c r="AJ127" s="19">
        <f t="shared" si="95"/>
        <v>0</v>
      </c>
      <c r="AK127" s="19">
        <f t="shared" si="95"/>
        <v>0</v>
      </c>
      <c r="AL127" s="19">
        <f t="shared" si="95"/>
        <v>0</v>
      </c>
      <c r="AM127" s="19">
        <f t="shared" si="95"/>
        <v>0</v>
      </c>
      <c r="AN127" s="19">
        <f t="shared" si="95"/>
        <v>0</v>
      </c>
      <c r="AO127" s="19">
        <f t="shared" si="95"/>
        <v>0</v>
      </c>
      <c r="AP127" s="19">
        <f t="shared" si="95"/>
        <v>0</v>
      </c>
      <c r="AQ127" s="19">
        <f t="shared" si="95"/>
        <v>0</v>
      </c>
      <c r="AR127" s="19">
        <f t="shared" si="95"/>
        <v>0</v>
      </c>
      <c r="AS127" s="19">
        <f t="shared" si="95"/>
        <v>0</v>
      </c>
      <c r="AT127" s="19">
        <f t="shared" si="95"/>
        <v>0</v>
      </c>
      <c r="AU127" s="19">
        <f t="shared" si="95"/>
        <v>0</v>
      </c>
      <c r="AV127" s="19">
        <f t="shared" si="95"/>
        <v>0</v>
      </c>
      <c r="AW127" s="19">
        <f t="shared" si="95"/>
        <v>0</v>
      </c>
      <c r="AX127" s="19">
        <f t="shared" si="95"/>
        <v>0</v>
      </c>
      <c r="AY127" s="19">
        <f t="shared" si="95"/>
        <v>0</v>
      </c>
      <c r="AZ127" s="19">
        <f t="shared" si="95"/>
        <v>0</v>
      </c>
      <c r="BA127" s="19">
        <f t="shared" si="95"/>
        <v>0</v>
      </c>
      <c r="BB127" s="19">
        <f t="shared" si="95"/>
        <v>0</v>
      </c>
      <c r="BC127" s="19">
        <f t="shared" si="95"/>
        <v>0</v>
      </c>
      <c r="BD127" s="19">
        <f t="shared" si="95"/>
        <v>0</v>
      </c>
      <c r="BE127" s="19">
        <f t="shared" si="95"/>
        <v>0</v>
      </c>
      <c r="BF127" s="19">
        <f t="shared" si="95"/>
        <v>0</v>
      </c>
      <c r="BG127" s="19">
        <f t="shared" si="95"/>
        <v>0</v>
      </c>
      <c r="BH127" s="19">
        <f t="shared" si="95"/>
        <v>0</v>
      </c>
      <c r="BI127" s="19">
        <f t="shared" si="95"/>
        <v>0</v>
      </c>
      <c r="BJ127" s="19">
        <f t="shared" si="95"/>
        <v>0</v>
      </c>
      <c r="BK127" s="19">
        <f t="shared" si="95"/>
        <v>0</v>
      </c>
      <c r="BL127" s="19">
        <f t="shared" si="95"/>
        <v>0</v>
      </c>
      <c r="BM127" s="19">
        <f t="shared" si="95"/>
        <v>0</v>
      </c>
      <c r="BN127" s="19">
        <f t="shared" si="95"/>
        <v>0</v>
      </c>
      <c r="BO127" s="19">
        <f t="shared" si="95"/>
        <v>0</v>
      </c>
      <c r="BP127" s="19">
        <f t="shared" si="95"/>
        <v>0</v>
      </c>
      <c r="BQ127" s="19">
        <f t="shared" si="95"/>
        <v>0</v>
      </c>
      <c r="BR127" s="19">
        <f t="shared" ref="BR127:EC127" si="96">+SUM(BR128:BR133)</f>
        <v>0</v>
      </c>
      <c r="BS127" s="19">
        <f t="shared" si="96"/>
        <v>31000000</v>
      </c>
      <c r="BT127" s="19">
        <f t="shared" si="96"/>
        <v>31000000</v>
      </c>
      <c r="BU127" s="19">
        <f t="shared" si="96"/>
        <v>20250151</v>
      </c>
      <c r="BV127" s="19">
        <f t="shared" si="96"/>
        <v>20250151</v>
      </c>
      <c r="BW127" s="19">
        <f t="shared" si="96"/>
        <v>0</v>
      </c>
      <c r="BX127" s="19">
        <f t="shared" si="96"/>
        <v>0</v>
      </c>
      <c r="BY127" s="19">
        <f t="shared" si="96"/>
        <v>0</v>
      </c>
      <c r="BZ127" s="19">
        <f t="shared" si="96"/>
        <v>0</v>
      </c>
      <c r="CA127" s="19">
        <f t="shared" si="96"/>
        <v>0</v>
      </c>
      <c r="CB127" s="19">
        <f t="shared" si="96"/>
        <v>0</v>
      </c>
      <c r="CC127" s="19">
        <f t="shared" si="96"/>
        <v>0</v>
      </c>
      <c r="CD127" s="19">
        <f t="shared" si="96"/>
        <v>0</v>
      </c>
      <c r="CE127" s="19">
        <f t="shared" si="96"/>
        <v>0</v>
      </c>
      <c r="CF127" s="19">
        <f t="shared" si="96"/>
        <v>0</v>
      </c>
      <c r="CG127" s="19">
        <f t="shared" si="96"/>
        <v>0</v>
      </c>
      <c r="CH127" s="19">
        <f t="shared" si="96"/>
        <v>0</v>
      </c>
      <c r="CI127" s="19">
        <f t="shared" si="96"/>
        <v>40000000</v>
      </c>
      <c r="CJ127" s="19">
        <f t="shared" si="96"/>
        <v>40000000</v>
      </c>
      <c r="CK127" s="19">
        <f t="shared" si="96"/>
        <v>0</v>
      </c>
      <c r="CL127" s="19">
        <f t="shared" si="96"/>
        <v>0</v>
      </c>
      <c r="CM127" s="19">
        <f t="shared" si="96"/>
        <v>0</v>
      </c>
      <c r="CN127" s="19">
        <f t="shared" si="96"/>
        <v>0</v>
      </c>
      <c r="CO127" s="19">
        <f t="shared" si="96"/>
        <v>0</v>
      </c>
      <c r="CP127" s="19">
        <f t="shared" si="96"/>
        <v>0</v>
      </c>
      <c r="CQ127" s="19">
        <f t="shared" si="96"/>
        <v>0</v>
      </c>
      <c r="CR127" s="19">
        <f t="shared" si="96"/>
        <v>0</v>
      </c>
      <c r="CS127" s="19">
        <f t="shared" si="96"/>
        <v>0</v>
      </c>
      <c r="CT127" s="19">
        <f t="shared" si="96"/>
        <v>0</v>
      </c>
      <c r="CU127" s="19">
        <f t="shared" si="96"/>
        <v>0</v>
      </c>
      <c r="CV127" s="19">
        <f t="shared" si="96"/>
        <v>0</v>
      </c>
      <c r="CW127" s="19">
        <f t="shared" si="96"/>
        <v>0</v>
      </c>
      <c r="CX127" s="19">
        <f t="shared" si="96"/>
        <v>0</v>
      </c>
      <c r="CY127" s="19">
        <f t="shared" si="96"/>
        <v>0</v>
      </c>
      <c r="CZ127" s="19">
        <f t="shared" si="96"/>
        <v>0</v>
      </c>
      <c r="DA127" s="19">
        <f t="shared" si="96"/>
        <v>0</v>
      </c>
      <c r="DB127" s="19">
        <f t="shared" si="96"/>
        <v>0</v>
      </c>
      <c r="DC127" s="19">
        <f t="shared" si="96"/>
        <v>0</v>
      </c>
      <c r="DD127" s="19">
        <f t="shared" si="96"/>
        <v>0</v>
      </c>
      <c r="DE127" s="19">
        <f t="shared" si="96"/>
        <v>0</v>
      </c>
      <c r="DF127" s="19">
        <f t="shared" si="96"/>
        <v>0</v>
      </c>
      <c r="DG127" s="19">
        <f t="shared" si="96"/>
        <v>0</v>
      </c>
      <c r="DH127" s="19">
        <f t="shared" si="96"/>
        <v>0</v>
      </c>
      <c r="DI127" s="19">
        <f t="shared" si="96"/>
        <v>0</v>
      </c>
      <c r="DJ127" s="19">
        <f t="shared" si="96"/>
        <v>0</v>
      </c>
      <c r="DK127" s="19">
        <f t="shared" si="96"/>
        <v>0</v>
      </c>
      <c r="DL127" s="19">
        <f t="shared" si="96"/>
        <v>0</v>
      </c>
      <c r="DM127" s="19">
        <f t="shared" si="96"/>
        <v>0</v>
      </c>
      <c r="DN127" s="19">
        <f t="shared" si="96"/>
        <v>0</v>
      </c>
      <c r="DO127" s="19">
        <f t="shared" si="96"/>
        <v>0</v>
      </c>
      <c r="DP127" s="19">
        <f t="shared" si="96"/>
        <v>0</v>
      </c>
      <c r="DQ127" s="19">
        <f t="shared" si="96"/>
        <v>0</v>
      </c>
      <c r="DR127" s="19">
        <f t="shared" si="96"/>
        <v>0</v>
      </c>
      <c r="DS127" s="19">
        <f t="shared" si="96"/>
        <v>0</v>
      </c>
      <c r="DT127" s="19">
        <f t="shared" si="96"/>
        <v>0</v>
      </c>
      <c r="DU127" s="19">
        <f t="shared" si="96"/>
        <v>0</v>
      </c>
      <c r="DV127" s="19">
        <f t="shared" si="96"/>
        <v>0</v>
      </c>
      <c r="DW127" s="19">
        <f t="shared" si="96"/>
        <v>0</v>
      </c>
      <c r="DX127" s="19">
        <f t="shared" si="96"/>
        <v>0</v>
      </c>
      <c r="DY127" s="19">
        <f t="shared" si="96"/>
        <v>0</v>
      </c>
      <c r="DZ127" s="19">
        <f t="shared" si="96"/>
        <v>0</v>
      </c>
      <c r="EA127" s="19">
        <f t="shared" si="96"/>
        <v>0</v>
      </c>
      <c r="EB127" s="19">
        <f t="shared" si="96"/>
        <v>0</v>
      </c>
      <c r="EC127" s="19">
        <f t="shared" si="96"/>
        <v>0</v>
      </c>
      <c r="ED127" s="19">
        <f t="shared" ref="ED127:FR127" si="97">+SUM(ED128:ED133)</f>
        <v>0</v>
      </c>
      <c r="EE127" s="19">
        <f t="shared" si="97"/>
        <v>0</v>
      </c>
      <c r="EF127" s="19">
        <f t="shared" si="97"/>
        <v>0</v>
      </c>
      <c r="EG127" s="19">
        <f t="shared" si="97"/>
        <v>0</v>
      </c>
      <c r="EH127" s="19">
        <f t="shared" si="97"/>
        <v>0</v>
      </c>
      <c r="EI127" s="19">
        <f t="shared" si="97"/>
        <v>0</v>
      </c>
      <c r="EJ127" s="19">
        <f t="shared" si="97"/>
        <v>0</v>
      </c>
      <c r="EK127" s="19">
        <f t="shared" si="97"/>
        <v>0</v>
      </c>
      <c r="EL127" s="19">
        <f t="shared" si="97"/>
        <v>0</v>
      </c>
      <c r="EM127" s="19">
        <f t="shared" si="97"/>
        <v>0</v>
      </c>
      <c r="EN127" s="19">
        <f t="shared" si="97"/>
        <v>0</v>
      </c>
      <c r="EO127" s="19">
        <f t="shared" si="97"/>
        <v>0</v>
      </c>
      <c r="EP127" s="19">
        <f t="shared" si="97"/>
        <v>0</v>
      </c>
      <c r="EQ127" s="19">
        <f t="shared" si="97"/>
        <v>0</v>
      </c>
      <c r="ER127" s="19">
        <f t="shared" si="97"/>
        <v>0</v>
      </c>
      <c r="ES127" s="19">
        <f t="shared" si="97"/>
        <v>0</v>
      </c>
      <c r="ET127" s="19">
        <f t="shared" si="97"/>
        <v>0</v>
      </c>
      <c r="EU127" s="19">
        <f t="shared" si="97"/>
        <v>0</v>
      </c>
      <c r="EV127" s="19">
        <f t="shared" si="97"/>
        <v>0</v>
      </c>
      <c r="EW127" s="19">
        <f t="shared" si="97"/>
        <v>0</v>
      </c>
      <c r="EX127" s="19">
        <f t="shared" si="97"/>
        <v>0</v>
      </c>
      <c r="EY127" s="19">
        <f t="shared" si="97"/>
        <v>0</v>
      </c>
      <c r="EZ127" s="19">
        <f t="shared" si="97"/>
        <v>0</v>
      </c>
      <c r="FA127" s="19">
        <f t="shared" si="97"/>
        <v>0</v>
      </c>
      <c r="FB127" s="19">
        <f t="shared" si="97"/>
        <v>0</v>
      </c>
      <c r="FC127" s="19">
        <f t="shared" si="97"/>
        <v>50000000</v>
      </c>
      <c r="FD127" s="19">
        <f t="shared" si="97"/>
        <v>50000000</v>
      </c>
      <c r="FE127" s="19">
        <f t="shared" si="97"/>
        <v>31483533</v>
      </c>
      <c r="FF127" s="19">
        <f t="shared" si="97"/>
        <v>0</v>
      </c>
      <c r="FG127" s="19">
        <f t="shared" si="97"/>
        <v>0</v>
      </c>
      <c r="FH127" s="19">
        <f t="shared" si="97"/>
        <v>0</v>
      </c>
      <c r="FI127" s="19">
        <f t="shared" si="97"/>
        <v>0</v>
      </c>
      <c r="FJ127" s="19">
        <f t="shared" si="97"/>
        <v>0</v>
      </c>
      <c r="FK127" s="19">
        <f t="shared" si="97"/>
        <v>100483362</v>
      </c>
      <c r="FL127" s="19">
        <f t="shared" si="97"/>
        <v>100083030</v>
      </c>
      <c r="FM127" s="19">
        <f t="shared" si="97"/>
        <v>0</v>
      </c>
      <c r="FN127" s="19">
        <f t="shared" si="97"/>
        <v>0</v>
      </c>
      <c r="FO127" s="19">
        <f t="shared" si="97"/>
        <v>0</v>
      </c>
      <c r="FP127" s="19">
        <f t="shared" si="97"/>
        <v>0</v>
      </c>
      <c r="FQ127" s="19">
        <f t="shared" si="97"/>
        <v>0</v>
      </c>
      <c r="FR127" s="19">
        <f t="shared" si="97"/>
        <v>0</v>
      </c>
    </row>
    <row r="128" spans="1:174">
      <c r="A128" s="4" t="s">
        <v>173</v>
      </c>
      <c r="B128" s="3">
        <f>+F128+AI128+AM128+AQ128+AU128+AY128+BC128+BG128+BK128+BO128+EM128+EQ128+BW128+K128+O128+CA128+S128+W128+AA128+AE128+BS128+CE128+CI128+CM128+CQ128+CU128+CY128+DC128+DG128+DK128+DO128+DS128+DW128+EA128+EE128+EI128+EY128+EU128+FC128+FF128+FK128+FO128</f>
        <v>1000000</v>
      </c>
      <c r="C128" s="3">
        <f>+G128+AJ128+AN128+AR128+AV128+AZ128+BD128+BH128+BL128+BP128+EN128+ER128+BX128+L128+P128+CB128+T128+X128+AB128+AF128+BT128+CF128+CJ128+CN128+CR128+CV128+CZ128+DD128+DH128+DL128+DP128+DT128+DX128+EB128+EF128+EJ128+EZ128+EV128+FD128+FG128+FL128+FP128</f>
        <v>1000000</v>
      </c>
      <c r="D128" s="3">
        <f>+H128+AK128+AO128+AS128+AW128+BA128+BE128+BI128+BM128+BQ128+EO128+ES128+BY128+M128+Q128+CC128+U128+Y128+AC128+AG128+BU128+CG128+CK128+CO128+CS128+CW128+DA128+DE128+DI128+DM128+DQ128+DU128+DY128+EC128+EG128+EK128+FA128+EW128+FE128+FH128+FM128+FQ128</f>
        <v>151</v>
      </c>
      <c r="E128" s="3">
        <f t="shared" ref="E128:E133" si="98">+J128+AL128+AP128+AT128+AX128+BB128+BF128+BJ128+BN128+BR128+EP128+ET128+BZ128+N128+R128+CD128+V128+Z128+AD128+AH128+BV128+CH128+CL128+CP128+CT128+CX128+DB128+DF128+DJ128+DN128+DR128+DV128+DZ128+ED128+EH128+EL128+FB128+EX128+FF128+FI128+FN128+FR128</f>
        <v>151</v>
      </c>
      <c r="F128" s="3">
        <v>0</v>
      </c>
      <c r="G128" s="3">
        <v>0</v>
      </c>
      <c r="H128" s="3">
        <v>0</v>
      </c>
      <c r="I128" s="3"/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1000000</v>
      </c>
      <c r="BT128" s="3">
        <v>1000000</v>
      </c>
      <c r="BU128" s="3">
        <v>151</v>
      </c>
      <c r="BV128" s="3">
        <v>151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3">
        <v>0</v>
      </c>
      <c r="EE128" s="3">
        <v>0</v>
      </c>
      <c r="EF128" s="3">
        <v>0</v>
      </c>
      <c r="EG128" s="3">
        <v>0</v>
      </c>
      <c r="EH128" s="3">
        <v>0</v>
      </c>
      <c r="EI128" s="3">
        <v>0</v>
      </c>
      <c r="EJ128" s="3">
        <v>0</v>
      </c>
      <c r="EK128" s="3">
        <v>0</v>
      </c>
      <c r="EL128" s="3">
        <v>0</v>
      </c>
      <c r="EM128" s="3">
        <v>0</v>
      </c>
      <c r="EN128" s="3">
        <v>0</v>
      </c>
      <c r="EO128" s="3">
        <v>0</v>
      </c>
      <c r="EP128" s="3">
        <v>0</v>
      </c>
      <c r="EQ128" s="3">
        <v>0</v>
      </c>
      <c r="ER128" s="3">
        <v>0</v>
      </c>
      <c r="ES128" s="3">
        <v>0</v>
      </c>
      <c r="ET128" s="3">
        <v>0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3">
        <v>0</v>
      </c>
      <c r="FB128" s="3">
        <v>0</v>
      </c>
      <c r="FC128" s="3">
        <v>0</v>
      </c>
      <c r="FD128" s="3">
        <v>0</v>
      </c>
      <c r="FE128" s="3">
        <v>0</v>
      </c>
      <c r="FF128" s="3">
        <v>0</v>
      </c>
      <c r="FG128" s="3">
        <v>0</v>
      </c>
      <c r="FH128" s="3">
        <v>0</v>
      </c>
      <c r="FI128" s="3">
        <v>0</v>
      </c>
      <c r="FJ128" s="3">
        <v>0</v>
      </c>
      <c r="FK128" s="3">
        <v>0</v>
      </c>
      <c r="FL128" s="3">
        <v>0</v>
      </c>
      <c r="FM128" s="3">
        <v>0</v>
      </c>
      <c r="FN128" s="3">
        <v>0</v>
      </c>
      <c r="FO128" s="3">
        <v>0</v>
      </c>
      <c r="FP128" s="3">
        <v>0</v>
      </c>
      <c r="FQ128" s="3">
        <v>0</v>
      </c>
      <c r="FR128" s="3">
        <v>0</v>
      </c>
    </row>
    <row r="129" spans="1:175" hidden="1" outlineLevel="1">
      <c r="A129" s="4" t="s">
        <v>174</v>
      </c>
      <c r="B129" s="3">
        <f>+F129+AI129+AM129+AQ129+AU129+AY129+BC129+BG129+BK129+BO129+EM129+EQ129+BW129+K129+O129+CA129+S129+W129+AA129+AE129+BS129+CE129+CI129+CM129+CQ129+CU129+CY129+DC129+DG129+DK129+DO129+DS129+DW129+EA129+EE129+EI129+EY129+EU129+FC129+FF129+FK129+FO129</f>
        <v>92267916</v>
      </c>
      <c r="C129" s="3">
        <f>+G129+AJ129+AN129+AR129+AV129+AZ129+BD129+BH129+BL129+BP129+EN129+ER129+BX129+L129+P129+CB129+T129+X129+AB129+AF129+BT129+CF129+CJ129+CN129+CR129+CV129+CZ129+DD129+DH129+DL129+DP129+DT129+DX129+EB129+EF129+EJ129+EZ129+EV129+FD129+FG129+FL129+FP129</f>
        <v>91695317</v>
      </c>
      <c r="D129" s="3">
        <f>+H129+AK129+AO129+AS129+AW129+BA129+BE129+BI129+BM129+BQ129+EO129+ES129+BY129+M129+Q129+CC129+U129+Y129+AC129+AG129+BU129+CG129+CK129+CO129+CS129+CW129+DA129+DE129+DI129+DM129+DQ129+DU129+DY129+EC129+EG129+EK129+FA129+EW129+FE129+FH129+FM129+FQ129</f>
        <v>39007241</v>
      </c>
      <c r="E129" s="3">
        <f t="shared" si="98"/>
        <v>39007241</v>
      </c>
      <c r="F129" s="3">
        <v>92267916</v>
      </c>
      <c r="G129" s="3">
        <v>91695317</v>
      </c>
      <c r="H129" s="3">
        <v>39007241</v>
      </c>
      <c r="I129" s="3"/>
      <c r="J129" s="3">
        <v>39007241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0</v>
      </c>
      <c r="DZ129" s="3">
        <v>0</v>
      </c>
      <c r="EA129" s="3">
        <v>0</v>
      </c>
      <c r="EB129" s="3">
        <v>0</v>
      </c>
      <c r="EC129" s="3">
        <v>0</v>
      </c>
      <c r="ED129" s="3">
        <v>0</v>
      </c>
      <c r="EE129" s="3">
        <v>0</v>
      </c>
      <c r="EF129" s="3">
        <v>0</v>
      </c>
      <c r="EG129" s="3">
        <v>0</v>
      </c>
      <c r="EH129" s="3">
        <v>0</v>
      </c>
      <c r="EI129" s="3">
        <v>0</v>
      </c>
      <c r="EJ129" s="3">
        <v>0</v>
      </c>
      <c r="EK129" s="3">
        <v>0</v>
      </c>
      <c r="EL129" s="3">
        <v>0</v>
      </c>
      <c r="EM129" s="3">
        <v>0</v>
      </c>
      <c r="EN129" s="3">
        <v>0</v>
      </c>
      <c r="EO129" s="3">
        <v>0</v>
      </c>
      <c r="EP129" s="3">
        <v>0</v>
      </c>
      <c r="EQ129" s="3">
        <v>0</v>
      </c>
      <c r="ER129" s="3">
        <v>0</v>
      </c>
      <c r="ES129" s="3">
        <v>0</v>
      </c>
      <c r="ET129" s="3">
        <v>0</v>
      </c>
      <c r="EU129" s="3">
        <v>0</v>
      </c>
      <c r="EV129" s="3">
        <v>0</v>
      </c>
      <c r="EW129" s="3">
        <v>0</v>
      </c>
      <c r="EX129" s="3">
        <v>0</v>
      </c>
      <c r="EY129" s="3">
        <v>0</v>
      </c>
      <c r="EZ129" s="3">
        <v>0</v>
      </c>
      <c r="FA129" s="3">
        <v>0</v>
      </c>
      <c r="FB129" s="3">
        <v>0</v>
      </c>
      <c r="FC129" s="3">
        <v>0</v>
      </c>
      <c r="FD129" s="3">
        <v>0</v>
      </c>
      <c r="FE129" s="3">
        <v>0</v>
      </c>
      <c r="FF129" s="3">
        <v>0</v>
      </c>
      <c r="FG129" s="3">
        <v>0</v>
      </c>
      <c r="FH129" s="3">
        <v>0</v>
      </c>
      <c r="FI129" s="3">
        <v>0</v>
      </c>
      <c r="FJ129" s="3">
        <v>0</v>
      </c>
      <c r="FK129" s="3">
        <v>0</v>
      </c>
      <c r="FL129" s="3">
        <v>0</v>
      </c>
      <c r="FM129" s="3">
        <v>0</v>
      </c>
      <c r="FN129" s="3">
        <v>0</v>
      </c>
      <c r="FO129" s="3">
        <v>0</v>
      </c>
      <c r="FP129" s="3">
        <v>0</v>
      </c>
      <c r="FQ129" s="3">
        <v>0</v>
      </c>
      <c r="FR129" s="3">
        <v>0</v>
      </c>
    </row>
    <row r="130" spans="1:175" hidden="1" outlineLevel="1">
      <c r="A130" s="4" t="s">
        <v>175</v>
      </c>
      <c r="B130" s="3">
        <f>+F130+AI130+AM130+AQ130+AU130+AY130+BC130+BG130+BK130+BO130+EM130+EQ130+BW130+K130+O130+CA130+S130+W130+AA130+AE130+BS130+CE130+CI130+CM130+CQ130+CU130+CY130+DC130+DG130+DK130+DO130+DS130+DW130+EA130+EE130+EI130+EY130+EU130+FC130+FF130+FK130+FO130</f>
        <v>663215446</v>
      </c>
      <c r="C130" s="3">
        <f>+G130+AJ130+AN130+AR130+AV130+AZ130+BD130+BH130+BL130+BP130+EN130+ER130+BX130+L130+P130+CB130+T130+X130+AB130+AF130+BT130+CF130+CJ130+CN130+CR130+CV130+CZ130+DD130+DH130+DL130+DP130+DT130+DX130+EB130+EF130+EJ130+EZ130+EV130+FD130+FG130+FL130+FP130</f>
        <v>536530522</v>
      </c>
      <c r="D130" s="3">
        <f>+H130+AK130+AO130+AS130+AW130+BA130+BE130+BI130+BM130+BQ130+EO130+ES130+BY130+M130+Q130+CC130+U130+Y130+AC130+AG130+BU130+CG130+CK130+CO130+CS130+CW130+DA130+DE130+DI130+DM130+DQ130+DU130+DY130+EC130+EG130+EK130+FA130+EW130+FE130+FH130+FM130+FQ130</f>
        <v>106483533</v>
      </c>
      <c r="E130" s="3">
        <f t="shared" si="98"/>
        <v>75000000</v>
      </c>
      <c r="F130" s="3">
        <v>372732084</v>
      </c>
      <c r="G130" s="3">
        <v>246447492</v>
      </c>
      <c r="H130" s="3">
        <v>0</v>
      </c>
      <c r="I130" s="3"/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100000000</v>
      </c>
      <c r="T130" s="3">
        <v>100000000</v>
      </c>
      <c r="U130" s="3">
        <v>75000000</v>
      </c>
      <c r="V130" s="3">
        <v>75000000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40000000</v>
      </c>
      <c r="CJ130" s="3">
        <v>40000000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3">
        <v>0</v>
      </c>
      <c r="EE130" s="3">
        <v>0</v>
      </c>
      <c r="EF130" s="3">
        <v>0</v>
      </c>
      <c r="EG130" s="3">
        <v>0</v>
      </c>
      <c r="EH130" s="3">
        <v>0</v>
      </c>
      <c r="EI130" s="3">
        <v>0</v>
      </c>
      <c r="EJ130" s="3">
        <v>0</v>
      </c>
      <c r="EK130" s="3">
        <v>0</v>
      </c>
      <c r="EL130" s="3">
        <v>0</v>
      </c>
      <c r="EM130" s="3">
        <v>0</v>
      </c>
      <c r="EN130" s="3">
        <v>0</v>
      </c>
      <c r="EO130" s="3">
        <v>0</v>
      </c>
      <c r="EP130" s="3">
        <v>0</v>
      </c>
      <c r="EQ130" s="3">
        <v>0</v>
      </c>
      <c r="ER130" s="3">
        <v>0</v>
      </c>
      <c r="ES130" s="3">
        <v>0</v>
      </c>
      <c r="ET130" s="3">
        <v>0</v>
      </c>
      <c r="EU130" s="3">
        <v>0</v>
      </c>
      <c r="EV130" s="3">
        <v>0</v>
      </c>
      <c r="EW130" s="3">
        <v>0</v>
      </c>
      <c r="EX130" s="3">
        <v>0</v>
      </c>
      <c r="EY130" s="3">
        <v>0</v>
      </c>
      <c r="EZ130" s="3">
        <v>0</v>
      </c>
      <c r="FA130" s="3">
        <v>0</v>
      </c>
      <c r="FB130" s="3">
        <v>0</v>
      </c>
      <c r="FC130" s="3">
        <v>50000000</v>
      </c>
      <c r="FD130" s="3">
        <v>50000000</v>
      </c>
      <c r="FE130" s="3">
        <v>31483533</v>
      </c>
      <c r="FF130" s="3">
        <v>0</v>
      </c>
      <c r="FG130" s="3">
        <v>0</v>
      </c>
      <c r="FH130" s="3">
        <v>0</v>
      </c>
      <c r="FI130" s="3">
        <v>0</v>
      </c>
      <c r="FJ130" s="3">
        <v>0</v>
      </c>
      <c r="FK130" s="3">
        <v>100483362</v>
      </c>
      <c r="FL130" s="3">
        <v>100083030</v>
      </c>
      <c r="FM130" s="3">
        <v>0</v>
      </c>
      <c r="FN130" s="3">
        <v>0</v>
      </c>
      <c r="FO130" s="3">
        <v>0</v>
      </c>
      <c r="FP130" s="3">
        <v>0</v>
      </c>
      <c r="FQ130" s="3">
        <v>0</v>
      </c>
      <c r="FR130" s="3">
        <v>0</v>
      </c>
    </row>
    <row r="131" spans="1:175" hidden="1" outlineLevel="1">
      <c r="A131" s="4" t="s">
        <v>176</v>
      </c>
      <c r="B131" s="3">
        <f>+F131+AI131+AM131+AQ131+AU131+AY131+BC131+BG131+BK131+BO131+EM131+EQ131+BW131+K131+O131+CA131+S131+W131+AA131+AE131+BS131+CE131+CI131+CM131+CQ131+CU131+CY131+DC131+DG131+DK131+DO131+DS131+DW131+EA131+EE131+EI131+EY131+EU131+FC131+FF131+FK131+FO131</f>
        <v>0</v>
      </c>
      <c r="C131" s="3">
        <f>+G131+AJ131+AN131+AR131+AV131+AZ131+BD131+BH131+BL131+BP131+EN131+ER131+BX131+L131+P131+CB131+T131+X131+AB131+AF131+BT131+CF131+CJ131+CN131+CR131+CV131+CZ131+DD131+DH131+DL131+DP131+DT131+DX131+EB131+EF131+EJ131+EZ131+EV131+FD131+FG131+FL131+FP131</f>
        <v>0</v>
      </c>
      <c r="D131" s="3">
        <f>+H131+AK131+AO131+AS131+AW131+BA131+BE131+BI131+BM131+BQ131+EO131+ES131+BY131+M131+Q131+CC131+U131+Y131+AC131+AG131+BU131+CG131+CK131+CO131+CS131+CW131+DA131+DE131+DI131+DM131+DQ131+DU131+DY131+EC131+EG131+EK131+FA131+EW131+FE131+FH131+FM131+FQ131</f>
        <v>0</v>
      </c>
      <c r="E131" s="3">
        <f t="shared" si="98"/>
        <v>0</v>
      </c>
      <c r="F131" s="3">
        <v>0</v>
      </c>
      <c r="G131" s="3">
        <v>0</v>
      </c>
      <c r="H131" s="3">
        <v>0</v>
      </c>
      <c r="I131" s="3"/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3">
        <v>0</v>
      </c>
      <c r="EE131" s="3">
        <v>0</v>
      </c>
      <c r="EF131" s="3">
        <v>0</v>
      </c>
      <c r="EG131" s="3">
        <v>0</v>
      </c>
      <c r="EH131" s="3">
        <v>0</v>
      </c>
      <c r="EI131" s="3">
        <v>0</v>
      </c>
      <c r="EJ131" s="3">
        <v>0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0</v>
      </c>
      <c r="ET131" s="3">
        <v>0</v>
      </c>
      <c r="EU131" s="3">
        <v>0</v>
      </c>
      <c r="EV131" s="3">
        <v>0</v>
      </c>
      <c r="EW131" s="3">
        <v>0</v>
      </c>
      <c r="EX131" s="3">
        <v>0</v>
      </c>
      <c r="EY131" s="3">
        <v>0</v>
      </c>
      <c r="EZ131" s="3">
        <v>0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0</v>
      </c>
      <c r="FI131" s="3">
        <v>0</v>
      </c>
      <c r="FJ131" s="3">
        <v>0</v>
      </c>
      <c r="FK131" s="3">
        <v>0</v>
      </c>
      <c r="FL131" s="3">
        <v>0</v>
      </c>
      <c r="FM131" s="3">
        <v>0</v>
      </c>
      <c r="FN131" s="3">
        <v>0</v>
      </c>
      <c r="FO131" s="3">
        <v>0</v>
      </c>
      <c r="FP131" s="3">
        <v>0</v>
      </c>
      <c r="FQ131" s="3">
        <v>0</v>
      </c>
      <c r="FR131" s="3">
        <v>0</v>
      </c>
    </row>
    <row r="132" spans="1:175" hidden="1" outlineLevel="1">
      <c r="A132" s="4" t="s">
        <v>177</v>
      </c>
      <c r="B132" s="3">
        <f>+F132+AI132+AM132+AQ132+AU132+AY132+BC132+BG132+BK132+BO132+EM132+EQ132+BW132+K132+O132+CA132+S132+W132+AA132+AE132+BS132+CE132+CI132+CM132+CQ132+CU132+CY132+DC132+DG132+DK132+DO132+DS132+DW132+EA132+EE132+EI132+EY132+EU132+FC132+FF132+FK132+FO132</f>
        <v>0</v>
      </c>
      <c r="C132" s="3">
        <f>+G132+AJ132+AN132+AR132+AV132+AZ132+BD132+BH132+BL132+BP132+EN132+ER132+BX132+L132+P132+CB132+T132+X132+AB132+AF132+BT132+CF132+CJ132+CN132+CR132+CV132+CZ132+DD132+DH132+DL132+DP132+DT132+DX132+EB132+EF132+EJ132+EZ132+EV132+FD132+FG132+FL132+FP132</f>
        <v>0</v>
      </c>
      <c r="D132" s="3">
        <f>+H132+AK132+AO132+AS132+AW132+BA132+BE132+BI132+BM132+BQ132+EO132+ES132+BY132+M132+Q132+CC132+U132+Y132+AC132+AG132+BU132+CG132+CK132+CO132+CS132+CW132+DA132+DE132+DI132+DM132+DQ132+DU132+DY132+EC132+EG132+EK132+FA132+EW132+FE132+FH132+FM132+FQ132</f>
        <v>0</v>
      </c>
      <c r="E132" s="3">
        <f t="shared" si="98"/>
        <v>0</v>
      </c>
      <c r="F132" s="3">
        <v>0</v>
      </c>
      <c r="G132" s="3">
        <v>0</v>
      </c>
      <c r="H132" s="3">
        <v>0</v>
      </c>
      <c r="I132" s="3"/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  <c r="EH132" s="3">
        <v>0</v>
      </c>
      <c r="EI132" s="3">
        <v>0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3">
        <v>0</v>
      </c>
      <c r="EQ132" s="3">
        <v>0</v>
      </c>
      <c r="ER132" s="3">
        <v>0</v>
      </c>
      <c r="ES132" s="3">
        <v>0</v>
      </c>
      <c r="ET132" s="3">
        <v>0</v>
      </c>
      <c r="EU132" s="3">
        <v>0</v>
      </c>
      <c r="EV132" s="3">
        <v>0</v>
      </c>
      <c r="EW132" s="3">
        <v>0</v>
      </c>
      <c r="EX132" s="3">
        <v>0</v>
      </c>
      <c r="EY132" s="3">
        <v>0</v>
      </c>
      <c r="EZ132" s="3">
        <v>0</v>
      </c>
      <c r="FA132" s="3">
        <v>0</v>
      </c>
      <c r="FB132" s="3">
        <v>0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3">
        <v>0</v>
      </c>
      <c r="FI132" s="3">
        <v>0</v>
      </c>
      <c r="FJ132" s="3">
        <v>0</v>
      </c>
      <c r="FK132" s="3">
        <v>0</v>
      </c>
      <c r="FL132" s="3">
        <v>0</v>
      </c>
      <c r="FM132" s="3">
        <v>0</v>
      </c>
      <c r="FN132" s="3">
        <v>0</v>
      </c>
      <c r="FO132" s="3">
        <v>0</v>
      </c>
      <c r="FP132" s="3">
        <v>0</v>
      </c>
      <c r="FQ132" s="3">
        <v>0</v>
      </c>
      <c r="FR132" s="3">
        <v>0</v>
      </c>
    </row>
    <row r="133" spans="1:175" hidden="1" outlineLevel="1">
      <c r="A133" s="4" t="s">
        <v>178</v>
      </c>
      <c r="B133" s="3">
        <f>+F133+AI133+AM133+AQ133+AU133+AY133+BC133+BG133+BK133+BO133+EM133+EQ133+BW133+K133+O133+CA133+S133+W133+AA133+AE133+BS133+CE133+CI133+CM133+CQ133+CU133+CY133+DC133+DG133+DK133+DO133+DS133+DW133+EA133+EE133+EI133+EY133+EU133+FC133+FF133+FK133+FO133</f>
        <v>30000000</v>
      </c>
      <c r="C133" s="3">
        <f>+G133+AJ133+AN133+AR133+AV133+AZ133+BD133+BH133+BL133+BP133+EN133+ER133+BX133+L133+P133+CB133+T133+X133+AB133+AF133+BT133+CF133+CJ133+CN133+CR133+CV133+CZ133+DD133+DH133+DL133+DP133+DT133+DX133+EB133+EF133+EJ133+EZ133+EV133+FD133+FG133+FL133+FP133</f>
        <v>30000000</v>
      </c>
      <c r="D133" s="3">
        <f>+H133+AK133+AO133+AS133+AW133+BA133+BE133+BI133+BM133+BQ133+EO133+ES133+BY133+M133+Q133+CC133+U133+Y133+AC133+AG133+BU133+CG133+CK133+CO133+CS133+CW133+DA133+DE133+DI133+DM133+DQ133+DU133+DY133+EC133+EG133+EK133+FA133+EW133+FE133+FH133+FM133+FQ133</f>
        <v>20250000</v>
      </c>
      <c r="E133" s="3">
        <f t="shared" si="98"/>
        <v>20250000</v>
      </c>
      <c r="F133" s="3">
        <v>0</v>
      </c>
      <c r="G133" s="3">
        <v>0</v>
      </c>
      <c r="H133" s="3">
        <v>0</v>
      </c>
      <c r="I133" s="3"/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30000000</v>
      </c>
      <c r="BT133" s="3">
        <v>30000000</v>
      </c>
      <c r="BU133" s="3">
        <v>20250000</v>
      </c>
      <c r="BV133" s="3">
        <v>20250000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3">
        <v>0</v>
      </c>
      <c r="EE133" s="3">
        <v>0</v>
      </c>
      <c r="EF133" s="3">
        <v>0</v>
      </c>
      <c r="EG133" s="3">
        <v>0</v>
      </c>
      <c r="EH133" s="3">
        <v>0</v>
      </c>
      <c r="EI133" s="3">
        <v>0</v>
      </c>
      <c r="EJ133" s="3">
        <v>0</v>
      </c>
      <c r="EK133" s="3">
        <v>0</v>
      </c>
      <c r="EL133" s="3">
        <v>0</v>
      </c>
      <c r="EM133" s="3">
        <v>0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0</v>
      </c>
      <c r="ET133" s="3">
        <v>0</v>
      </c>
      <c r="EU133" s="3">
        <v>0</v>
      </c>
      <c r="EV133" s="3">
        <v>0</v>
      </c>
      <c r="EW133" s="3">
        <v>0</v>
      </c>
      <c r="EX133" s="3">
        <v>0</v>
      </c>
      <c r="EY133" s="3">
        <v>0</v>
      </c>
      <c r="EZ133" s="3">
        <v>0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0</v>
      </c>
      <c r="FI133" s="3">
        <v>0</v>
      </c>
      <c r="FJ133" s="3">
        <v>0</v>
      </c>
      <c r="FK133" s="3">
        <v>0</v>
      </c>
      <c r="FL133" s="3">
        <v>0</v>
      </c>
      <c r="FM133" s="3">
        <v>0</v>
      </c>
      <c r="FN133" s="3">
        <v>0</v>
      </c>
      <c r="FO133" s="3">
        <v>0</v>
      </c>
      <c r="FP133" s="3">
        <v>0</v>
      </c>
      <c r="FQ133" s="3">
        <v>0</v>
      </c>
      <c r="FR133" s="3">
        <v>0</v>
      </c>
    </row>
    <row r="134" spans="1:175" s="9" customFormat="1" collapsed="1">
      <c r="A134" s="2" t="s">
        <v>179</v>
      </c>
      <c r="B134" s="11">
        <f>+B135</f>
        <v>7495494648</v>
      </c>
      <c r="C134" s="11">
        <f>+C135</f>
        <v>5638649022</v>
      </c>
      <c r="D134" s="11">
        <f>+D135</f>
        <v>4250844382</v>
      </c>
      <c r="E134" s="11">
        <f>+E135</f>
        <v>4013970104</v>
      </c>
      <c r="F134" s="11">
        <f t="shared" ref="F134:BQ134" si="99">+F135</f>
        <v>5567180237</v>
      </c>
      <c r="G134" s="11">
        <f t="shared" si="99"/>
        <v>4428358720</v>
      </c>
      <c r="H134" s="11">
        <f t="shared" si="99"/>
        <v>3698627336</v>
      </c>
      <c r="I134" s="11"/>
      <c r="J134" s="11">
        <f t="shared" si="99"/>
        <v>3524988422</v>
      </c>
      <c r="K134" s="11">
        <f t="shared" si="99"/>
        <v>0</v>
      </c>
      <c r="L134" s="11">
        <f t="shared" si="99"/>
        <v>0</v>
      </c>
      <c r="M134" s="11">
        <f t="shared" si="99"/>
        <v>0</v>
      </c>
      <c r="N134" s="11">
        <f t="shared" si="99"/>
        <v>0</v>
      </c>
      <c r="O134" s="11">
        <f t="shared" si="99"/>
        <v>82487092</v>
      </c>
      <c r="P134" s="11">
        <f t="shared" si="99"/>
        <v>82487092</v>
      </c>
      <c r="Q134" s="11">
        <f t="shared" si="99"/>
        <v>66110697</v>
      </c>
      <c r="R134" s="11">
        <f t="shared" si="99"/>
        <v>66110697</v>
      </c>
      <c r="S134" s="11">
        <f t="shared" si="99"/>
        <v>0</v>
      </c>
      <c r="T134" s="11">
        <f t="shared" si="99"/>
        <v>0</v>
      </c>
      <c r="U134" s="11">
        <f t="shared" si="99"/>
        <v>0</v>
      </c>
      <c r="V134" s="11">
        <f t="shared" si="99"/>
        <v>0</v>
      </c>
      <c r="W134" s="11">
        <f t="shared" si="99"/>
        <v>7700000</v>
      </c>
      <c r="X134" s="11">
        <f t="shared" si="99"/>
        <v>7700000</v>
      </c>
      <c r="Y134" s="11">
        <f t="shared" si="99"/>
        <v>7700000</v>
      </c>
      <c r="Z134" s="11">
        <f t="shared" si="99"/>
        <v>0</v>
      </c>
      <c r="AA134" s="11">
        <f t="shared" si="99"/>
        <v>58642487</v>
      </c>
      <c r="AB134" s="11">
        <f t="shared" si="99"/>
        <v>58642487</v>
      </c>
      <c r="AC134" s="11">
        <f t="shared" si="99"/>
        <v>13166070</v>
      </c>
      <c r="AD134" s="11">
        <f t="shared" si="99"/>
        <v>0</v>
      </c>
      <c r="AE134" s="11">
        <f t="shared" si="99"/>
        <v>50500000</v>
      </c>
      <c r="AF134" s="11">
        <f t="shared" si="99"/>
        <v>50500000</v>
      </c>
      <c r="AG134" s="11">
        <f t="shared" si="99"/>
        <v>0</v>
      </c>
      <c r="AH134" s="11">
        <f t="shared" si="99"/>
        <v>0</v>
      </c>
      <c r="AI134" s="11">
        <f t="shared" si="99"/>
        <v>0</v>
      </c>
      <c r="AJ134" s="11">
        <f t="shared" si="99"/>
        <v>0</v>
      </c>
      <c r="AK134" s="11">
        <f t="shared" si="99"/>
        <v>0</v>
      </c>
      <c r="AL134" s="11">
        <f t="shared" si="99"/>
        <v>0</v>
      </c>
      <c r="AM134" s="11">
        <f t="shared" si="99"/>
        <v>0</v>
      </c>
      <c r="AN134" s="11">
        <f t="shared" si="99"/>
        <v>0</v>
      </c>
      <c r="AO134" s="11">
        <f t="shared" si="99"/>
        <v>0</v>
      </c>
      <c r="AP134" s="11">
        <f t="shared" si="99"/>
        <v>0</v>
      </c>
      <c r="AQ134" s="11">
        <f t="shared" si="99"/>
        <v>0</v>
      </c>
      <c r="AR134" s="11">
        <f t="shared" si="99"/>
        <v>0</v>
      </c>
      <c r="AS134" s="11">
        <f t="shared" si="99"/>
        <v>0</v>
      </c>
      <c r="AT134" s="11">
        <f t="shared" si="99"/>
        <v>0</v>
      </c>
      <c r="AU134" s="11">
        <f t="shared" si="99"/>
        <v>0</v>
      </c>
      <c r="AV134" s="11">
        <f t="shared" si="99"/>
        <v>0</v>
      </c>
      <c r="AW134" s="11">
        <f t="shared" si="99"/>
        <v>0</v>
      </c>
      <c r="AX134" s="11">
        <f t="shared" si="99"/>
        <v>0</v>
      </c>
      <c r="AY134" s="11">
        <f t="shared" si="99"/>
        <v>0</v>
      </c>
      <c r="AZ134" s="11">
        <f t="shared" si="99"/>
        <v>0</v>
      </c>
      <c r="BA134" s="11">
        <f t="shared" si="99"/>
        <v>0</v>
      </c>
      <c r="BB134" s="11">
        <f t="shared" si="99"/>
        <v>0</v>
      </c>
      <c r="BC134" s="11">
        <f t="shared" si="99"/>
        <v>74004663</v>
      </c>
      <c r="BD134" s="11">
        <f t="shared" si="99"/>
        <v>71636848</v>
      </c>
      <c r="BE134" s="11">
        <f t="shared" si="99"/>
        <v>39508848</v>
      </c>
      <c r="BF134" s="11">
        <f t="shared" si="99"/>
        <v>39208848</v>
      </c>
      <c r="BG134" s="11">
        <f t="shared" si="99"/>
        <v>402498860</v>
      </c>
      <c r="BH134" s="11">
        <f t="shared" si="99"/>
        <v>212696530</v>
      </c>
      <c r="BI134" s="11">
        <f t="shared" si="99"/>
        <v>118247923</v>
      </c>
      <c r="BJ134" s="11">
        <f t="shared" si="99"/>
        <v>116456323</v>
      </c>
      <c r="BK134" s="11">
        <f t="shared" si="99"/>
        <v>0</v>
      </c>
      <c r="BL134" s="11">
        <f t="shared" si="99"/>
        <v>0</v>
      </c>
      <c r="BM134" s="11">
        <f t="shared" si="99"/>
        <v>0</v>
      </c>
      <c r="BN134" s="11">
        <f t="shared" si="99"/>
        <v>0</v>
      </c>
      <c r="BO134" s="11">
        <f t="shared" si="99"/>
        <v>0</v>
      </c>
      <c r="BP134" s="11">
        <f t="shared" si="99"/>
        <v>0</v>
      </c>
      <c r="BQ134" s="11">
        <f t="shared" si="99"/>
        <v>0</v>
      </c>
      <c r="BR134" s="11">
        <f t="shared" ref="BR134:EC134" si="100">+BR135</f>
        <v>0</v>
      </c>
      <c r="BS134" s="11">
        <f t="shared" si="100"/>
        <v>1208311075</v>
      </c>
      <c r="BT134" s="11">
        <f t="shared" si="100"/>
        <v>711127005</v>
      </c>
      <c r="BU134" s="11">
        <f t="shared" si="100"/>
        <v>307483508</v>
      </c>
      <c r="BV134" s="11">
        <f t="shared" si="100"/>
        <v>267205814</v>
      </c>
      <c r="BW134" s="11">
        <f t="shared" si="100"/>
        <v>0</v>
      </c>
      <c r="BX134" s="11">
        <f t="shared" si="100"/>
        <v>0</v>
      </c>
      <c r="BY134" s="11">
        <f t="shared" si="100"/>
        <v>0</v>
      </c>
      <c r="BZ134" s="11">
        <f t="shared" si="100"/>
        <v>0</v>
      </c>
      <c r="CA134" s="11">
        <f t="shared" si="100"/>
        <v>0</v>
      </c>
      <c r="CB134" s="11">
        <f t="shared" si="100"/>
        <v>0</v>
      </c>
      <c r="CC134" s="11">
        <f t="shared" si="100"/>
        <v>0</v>
      </c>
      <c r="CD134" s="11">
        <f t="shared" si="100"/>
        <v>0</v>
      </c>
      <c r="CE134" s="11">
        <f t="shared" si="100"/>
        <v>38258061</v>
      </c>
      <c r="CF134" s="11">
        <f t="shared" si="100"/>
        <v>15500340</v>
      </c>
      <c r="CG134" s="11">
        <f t="shared" si="100"/>
        <v>0</v>
      </c>
      <c r="CH134" s="11">
        <f t="shared" si="100"/>
        <v>0</v>
      </c>
      <c r="CI134" s="11">
        <f t="shared" si="100"/>
        <v>0</v>
      </c>
      <c r="CJ134" s="11">
        <f t="shared" si="100"/>
        <v>0</v>
      </c>
      <c r="CK134" s="11">
        <f t="shared" si="100"/>
        <v>0</v>
      </c>
      <c r="CL134" s="11">
        <f t="shared" si="100"/>
        <v>0</v>
      </c>
      <c r="CM134" s="11">
        <f t="shared" si="100"/>
        <v>0</v>
      </c>
      <c r="CN134" s="11">
        <f t="shared" si="100"/>
        <v>0</v>
      </c>
      <c r="CO134" s="11">
        <f t="shared" si="100"/>
        <v>0</v>
      </c>
      <c r="CP134" s="11">
        <f t="shared" si="100"/>
        <v>0</v>
      </c>
      <c r="CQ134" s="11">
        <f t="shared" si="100"/>
        <v>0</v>
      </c>
      <c r="CR134" s="11">
        <f t="shared" si="100"/>
        <v>0</v>
      </c>
      <c r="CS134" s="11">
        <f t="shared" si="100"/>
        <v>0</v>
      </c>
      <c r="CT134" s="11">
        <f t="shared" si="100"/>
        <v>0</v>
      </c>
      <c r="CU134" s="11">
        <f t="shared" si="100"/>
        <v>0</v>
      </c>
      <c r="CV134" s="11">
        <f t="shared" si="100"/>
        <v>0</v>
      </c>
      <c r="CW134" s="11">
        <f t="shared" si="100"/>
        <v>0</v>
      </c>
      <c r="CX134" s="11">
        <f t="shared" si="100"/>
        <v>0</v>
      </c>
      <c r="CY134" s="11">
        <f t="shared" si="100"/>
        <v>0</v>
      </c>
      <c r="CZ134" s="11">
        <f t="shared" si="100"/>
        <v>0</v>
      </c>
      <c r="DA134" s="11">
        <f t="shared" si="100"/>
        <v>0</v>
      </c>
      <c r="DB134" s="11">
        <f t="shared" si="100"/>
        <v>0</v>
      </c>
      <c r="DC134" s="11">
        <f t="shared" si="100"/>
        <v>0</v>
      </c>
      <c r="DD134" s="11">
        <f t="shared" si="100"/>
        <v>0</v>
      </c>
      <c r="DE134" s="11">
        <f t="shared" si="100"/>
        <v>0</v>
      </c>
      <c r="DF134" s="11">
        <f t="shared" si="100"/>
        <v>0</v>
      </c>
      <c r="DG134" s="11">
        <f t="shared" si="100"/>
        <v>0</v>
      </c>
      <c r="DH134" s="11">
        <f t="shared" si="100"/>
        <v>0</v>
      </c>
      <c r="DI134" s="11">
        <f t="shared" si="100"/>
        <v>0</v>
      </c>
      <c r="DJ134" s="11">
        <f t="shared" si="100"/>
        <v>0</v>
      </c>
      <c r="DK134" s="11">
        <f t="shared" si="100"/>
        <v>0</v>
      </c>
      <c r="DL134" s="11">
        <f t="shared" si="100"/>
        <v>0</v>
      </c>
      <c r="DM134" s="11">
        <f t="shared" si="100"/>
        <v>0</v>
      </c>
      <c r="DN134" s="11">
        <f t="shared" si="100"/>
        <v>0</v>
      </c>
      <c r="DO134" s="11">
        <f t="shared" si="100"/>
        <v>0</v>
      </c>
      <c r="DP134" s="11">
        <f t="shared" si="100"/>
        <v>0</v>
      </c>
      <c r="DQ134" s="11">
        <f t="shared" si="100"/>
        <v>0</v>
      </c>
      <c r="DR134" s="11">
        <f t="shared" si="100"/>
        <v>0</v>
      </c>
      <c r="DS134" s="11">
        <f t="shared" si="100"/>
        <v>0</v>
      </c>
      <c r="DT134" s="11">
        <f t="shared" si="100"/>
        <v>0</v>
      </c>
      <c r="DU134" s="11">
        <f t="shared" si="100"/>
        <v>0</v>
      </c>
      <c r="DV134" s="11">
        <f t="shared" si="100"/>
        <v>0</v>
      </c>
      <c r="DW134" s="11">
        <f t="shared" si="100"/>
        <v>0</v>
      </c>
      <c r="DX134" s="11">
        <f t="shared" si="100"/>
        <v>0</v>
      </c>
      <c r="DY134" s="11">
        <f t="shared" si="100"/>
        <v>0</v>
      </c>
      <c r="DZ134" s="11">
        <f t="shared" si="100"/>
        <v>0</v>
      </c>
      <c r="EA134" s="11">
        <f t="shared" si="100"/>
        <v>0</v>
      </c>
      <c r="EB134" s="11">
        <f t="shared" si="100"/>
        <v>0</v>
      </c>
      <c r="EC134" s="11">
        <f t="shared" si="100"/>
        <v>0</v>
      </c>
      <c r="ED134" s="11">
        <f t="shared" ref="ED134:FR134" si="101">+ED135</f>
        <v>0</v>
      </c>
      <c r="EE134" s="11">
        <f t="shared" si="101"/>
        <v>5912173</v>
      </c>
      <c r="EF134" s="11">
        <f t="shared" si="101"/>
        <v>0</v>
      </c>
      <c r="EG134" s="11">
        <f t="shared" si="101"/>
        <v>0</v>
      </c>
      <c r="EH134" s="11">
        <f t="shared" si="101"/>
        <v>0</v>
      </c>
      <c r="EI134" s="11">
        <f t="shared" si="101"/>
        <v>0</v>
      </c>
      <c r="EJ134" s="11">
        <f t="shared" si="101"/>
        <v>0</v>
      </c>
      <c r="EK134" s="11">
        <f t="shared" si="101"/>
        <v>0</v>
      </c>
      <c r="EL134" s="11">
        <f t="shared" si="101"/>
        <v>0</v>
      </c>
      <c r="EM134" s="11">
        <f t="shared" si="101"/>
        <v>0</v>
      </c>
      <c r="EN134" s="11">
        <f t="shared" si="101"/>
        <v>0</v>
      </c>
      <c r="EO134" s="11">
        <f t="shared" si="101"/>
        <v>0</v>
      </c>
      <c r="EP134" s="11">
        <f t="shared" si="101"/>
        <v>0</v>
      </c>
      <c r="EQ134" s="11">
        <f t="shared" si="101"/>
        <v>0</v>
      </c>
      <c r="ER134" s="11">
        <f t="shared" si="101"/>
        <v>0</v>
      </c>
      <c r="ES134" s="11">
        <f t="shared" si="101"/>
        <v>0</v>
      </c>
      <c r="ET134" s="11">
        <f t="shared" si="101"/>
        <v>0</v>
      </c>
      <c r="EU134" s="11">
        <f t="shared" si="101"/>
        <v>0</v>
      </c>
      <c r="EV134" s="11">
        <f t="shared" si="101"/>
        <v>0</v>
      </c>
      <c r="EW134" s="11">
        <f t="shared" si="101"/>
        <v>0</v>
      </c>
      <c r="EX134" s="11">
        <f t="shared" si="101"/>
        <v>0</v>
      </c>
      <c r="EY134" s="11">
        <f t="shared" si="101"/>
        <v>0</v>
      </c>
      <c r="EZ134" s="11">
        <f t="shared" si="101"/>
        <v>0</v>
      </c>
      <c r="FA134" s="11">
        <f t="shared" si="101"/>
        <v>0</v>
      </c>
      <c r="FB134" s="11">
        <f t="shared" si="101"/>
        <v>0</v>
      </c>
      <c r="FC134" s="11">
        <f t="shared" si="101"/>
        <v>0</v>
      </c>
      <c r="FD134" s="11">
        <f t="shared" si="101"/>
        <v>0</v>
      </c>
      <c r="FE134" s="11">
        <f t="shared" si="101"/>
        <v>0</v>
      </c>
      <c r="FF134" s="11">
        <f t="shared" si="101"/>
        <v>0</v>
      </c>
      <c r="FG134" s="11">
        <f t="shared" si="101"/>
        <v>0</v>
      </c>
      <c r="FH134" s="11">
        <f t="shared" si="101"/>
        <v>0</v>
      </c>
      <c r="FI134" s="11">
        <f t="shared" si="101"/>
        <v>0</v>
      </c>
      <c r="FJ134" s="11">
        <f t="shared" si="101"/>
        <v>0</v>
      </c>
      <c r="FK134" s="11">
        <f t="shared" si="101"/>
        <v>0</v>
      </c>
      <c r="FL134" s="11">
        <f t="shared" si="101"/>
        <v>0</v>
      </c>
      <c r="FM134" s="11">
        <f t="shared" si="101"/>
        <v>0</v>
      </c>
      <c r="FN134" s="11">
        <f t="shared" si="101"/>
        <v>0</v>
      </c>
      <c r="FO134" s="11">
        <f t="shared" si="101"/>
        <v>0</v>
      </c>
      <c r="FP134" s="11">
        <f t="shared" si="101"/>
        <v>0</v>
      </c>
      <c r="FQ134" s="11">
        <f t="shared" si="101"/>
        <v>0</v>
      </c>
      <c r="FR134" s="11">
        <f t="shared" si="101"/>
        <v>0</v>
      </c>
    </row>
    <row r="135" spans="1:175" s="10" customFormat="1">
      <c r="A135" s="12" t="s">
        <v>180</v>
      </c>
      <c r="B135" s="13">
        <f>+B136+B141</f>
        <v>7495494648</v>
      </c>
      <c r="C135" s="13">
        <f>+C136+C141</f>
        <v>5638649022</v>
      </c>
      <c r="D135" s="13">
        <f>+D136+D141</f>
        <v>4250844382</v>
      </c>
      <c r="E135" s="13">
        <f>+E136+E141</f>
        <v>4013970104</v>
      </c>
      <c r="F135" s="13">
        <f t="shared" ref="F135:BQ135" si="102">+F136+F141</f>
        <v>5567180237</v>
      </c>
      <c r="G135" s="13">
        <f t="shared" si="102"/>
        <v>4428358720</v>
      </c>
      <c r="H135" s="13">
        <f t="shared" si="102"/>
        <v>3698627336</v>
      </c>
      <c r="I135" s="13"/>
      <c r="J135" s="13">
        <f t="shared" si="102"/>
        <v>3524988422</v>
      </c>
      <c r="K135" s="13">
        <f t="shared" si="102"/>
        <v>0</v>
      </c>
      <c r="L135" s="13">
        <f t="shared" si="102"/>
        <v>0</v>
      </c>
      <c r="M135" s="13">
        <f t="shared" si="102"/>
        <v>0</v>
      </c>
      <c r="N135" s="13">
        <f t="shared" si="102"/>
        <v>0</v>
      </c>
      <c r="O135" s="13">
        <f t="shared" si="102"/>
        <v>82487092</v>
      </c>
      <c r="P135" s="13">
        <f t="shared" si="102"/>
        <v>82487092</v>
      </c>
      <c r="Q135" s="13">
        <f t="shared" si="102"/>
        <v>66110697</v>
      </c>
      <c r="R135" s="13">
        <f t="shared" si="102"/>
        <v>66110697</v>
      </c>
      <c r="S135" s="13">
        <f t="shared" si="102"/>
        <v>0</v>
      </c>
      <c r="T135" s="13">
        <f t="shared" si="102"/>
        <v>0</v>
      </c>
      <c r="U135" s="13">
        <f t="shared" si="102"/>
        <v>0</v>
      </c>
      <c r="V135" s="13">
        <f t="shared" si="102"/>
        <v>0</v>
      </c>
      <c r="W135" s="13">
        <f t="shared" si="102"/>
        <v>7700000</v>
      </c>
      <c r="X135" s="13">
        <f t="shared" si="102"/>
        <v>7700000</v>
      </c>
      <c r="Y135" s="13">
        <f t="shared" si="102"/>
        <v>7700000</v>
      </c>
      <c r="Z135" s="13">
        <f t="shared" si="102"/>
        <v>0</v>
      </c>
      <c r="AA135" s="13">
        <f t="shared" si="102"/>
        <v>58642487</v>
      </c>
      <c r="AB135" s="13">
        <f t="shared" si="102"/>
        <v>58642487</v>
      </c>
      <c r="AC135" s="13">
        <f t="shared" si="102"/>
        <v>13166070</v>
      </c>
      <c r="AD135" s="13">
        <f t="shared" si="102"/>
        <v>0</v>
      </c>
      <c r="AE135" s="13">
        <f t="shared" si="102"/>
        <v>50500000</v>
      </c>
      <c r="AF135" s="13">
        <f t="shared" si="102"/>
        <v>50500000</v>
      </c>
      <c r="AG135" s="13">
        <f t="shared" si="102"/>
        <v>0</v>
      </c>
      <c r="AH135" s="13">
        <f t="shared" si="102"/>
        <v>0</v>
      </c>
      <c r="AI135" s="13">
        <f t="shared" si="102"/>
        <v>0</v>
      </c>
      <c r="AJ135" s="13">
        <f t="shared" si="102"/>
        <v>0</v>
      </c>
      <c r="AK135" s="13">
        <f t="shared" si="102"/>
        <v>0</v>
      </c>
      <c r="AL135" s="13">
        <f t="shared" si="102"/>
        <v>0</v>
      </c>
      <c r="AM135" s="13">
        <f t="shared" si="102"/>
        <v>0</v>
      </c>
      <c r="AN135" s="13">
        <f t="shared" si="102"/>
        <v>0</v>
      </c>
      <c r="AO135" s="13">
        <f t="shared" si="102"/>
        <v>0</v>
      </c>
      <c r="AP135" s="13">
        <f t="shared" si="102"/>
        <v>0</v>
      </c>
      <c r="AQ135" s="13">
        <f t="shared" si="102"/>
        <v>0</v>
      </c>
      <c r="AR135" s="13">
        <f t="shared" si="102"/>
        <v>0</v>
      </c>
      <c r="AS135" s="13">
        <f t="shared" si="102"/>
        <v>0</v>
      </c>
      <c r="AT135" s="13">
        <f t="shared" si="102"/>
        <v>0</v>
      </c>
      <c r="AU135" s="13">
        <f t="shared" si="102"/>
        <v>0</v>
      </c>
      <c r="AV135" s="13">
        <f t="shared" si="102"/>
        <v>0</v>
      </c>
      <c r="AW135" s="13">
        <f t="shared" si="102"/>
        <v>0</v>
      </c>
      <c r="AX135" s="13">
        <f t="shared" si="102"/>
        <v>0</v>
      </c>
      <c r="AY135" s="13">
        <f t="shared" si="102"/>
        <v>0</v>
      </c>
      <c r="AZ135" s="13">
        <f t="shared" si="102"/>
        <v>0</v>
      </c>
      <c r="BA135" s="13">
        <f t="shared" si="102"/>
        <v>0</v>
      </c>
      <c r="BB135" s="13">
        <f t="shared" si="102"/>
        <v>0</v>
      </c>
      <c r="BC135" s="13">
        <f t="shared" si="102"/>
        <v>74004663</v>
      </c>
      <c r="BD135" s="13">
        <f t="shared" si="102"/>
        <v>71636848</v>
      </c>
      <c r="BE135" s="13">
        <f t="shared" si="102"/>
        <v>39508848</v>
      </c>
      <c r="BF135" s="13">
        <f t="shared" si="102"/>
        <v>39208848</v>
      </c>
      <c r="BG135" s="13">
        <f t="shared" si="102"/>
        <v>402498860</v>
      </c>
      <c r="BH135" s="13">
        <f t="shared" si="102"/>
        <v>212696530</v>
      </c>
      <c r="BI135" s="13">
        <f t="shared" si="102"/>
        <v>118247923</v>
      </c>
      <c r="BJ135" s="13">
        <f t="shared" si="102"/>
        <v>116456323</v>
      </c>
      <c r="BK135" s="13">
        <f t="shared" si="102"/>
        <v>0</v>
      </c>
      <c r="BL135" s="13">
        <f t="shared" si="102"/>
        <v>0</v>
      </c>
      <c r="BM135" s="13">
        <f t="shared" si="102"/>
        <v>0</v>
      </c>
      <c r="BN135" s="13">
        <f t="shared" si="102"/>
        <v>0</v>
      </c>
      <c r="BO135" s="13">
        <f t="shared" si="102"/>
        <v>0</v>
      </c>
      <c r="BP135" s="13">
        <f t="shared" si="102"/>
        <v>0</v>
      </c>
      <c r="BQ135" s="13">
        <f t="shared" si="102"/>
        <v>0</v>
      </c>
      <c r="BR135" s="13">
        <f t="shared" ref="BR135:EC135" si="103">+BR136+BR141</f>
        <v>0</v>
      </c>
      <c r="BS135" s="13">
        <f t="shared" si="103"/>
        <v>1208311075</v>
      </c>
      <c r="BT135" s="13">
        <f t="shared" si="103"/>
        <v>711127005</v>
      </c>
      <c r="BU135" s="13">
        <f t="shared" si="103"/>
        <v>307483508</v>
      </c>
      <c r="BV135" s="13">
        <f t="shared" si="103"/>
        <v>267205814</v>
      </c>
      <c r="BW135" s="13">
        <f t="shared" si="103"/>
        <v>0</v>
      </c>
      <c r="BX135" s="13">
        <f t="shared" si="103"/>
        <v>0</v>
      </c>
      <c r="BY135" s="13">
        <f t="shared" si="103"/>
        <v>0</v>
      </c>
      <c r="BZ135" s="13">
        <f t="shared" si="103"/>
        <v>0</v>
      </c>
      <c r="CA135" s="13">
        <f t="shared" si="103"/>
        <v>0</v>
      </c>
      <c r="CB135" s="13">
        <f t="shared" si="103"/>
        <v>0</v>
      </c>
      <c r="CC135" s="13">
        <f t="shared" si="103"/>
        <v>0</v>
      </c>
      <c r="CD135" s="13">
        <f t="shared" si="103"/>
        <v>0</v>
      </c>
      <c r="CE135" s="13">
        <f t="shared" si="103"/>
        <v>38258061</v>
      </c>
      <c r="CF135" s="13">
        <f t="shared" si="103"/>
        <v>15500340</v>
      </c>
      <c r="CG135" s="13">
        <f t="shared" si="103"/>
        <v>0</v>
      </c>
      <c r="CH135" s="13">
        <f t="shared" si="103"/>
        <v>0</v>
      </c>
      <c r="CI135" s="13">
        <f t="shared" si="103"/>
        <v>0</v>
      </c>
      <c r="CJ135" s="13">
        <f t="shared" si="103"/>
        <v>0</v>
      </c>
      <c r="CK135" s="13">
        <f t="shared" si="103"/>
        <v>0</v>
      </c>
      <c r="CL135" s="13">
        <f t="shared" si="103"/>
        <v>0</v>
      </c>
      <c r="CM135" s="13">
        <f t="shared" si="103"/>
        <v>0</v>
      </c>
      <c r="CN135" s="13">
        <f t="shared" si="103"/>
        <v>0</v>
      </c>
      <c r="CO135" s="13">
        <f t="shared" si="103"/>
        <v>0</v>
      </c>
      <c r="CP135" s="13">
        <f t="shared" si="103"/>
        <v>0</v>
      </c>
      <c r="CQ135" s="13">
        <f t="shared" si="103"/>
        <v>0</v>
      </c>
      <c r="CR135" s="13">
        <f t="shared" si="103"/>
        <v>0</v>
      </c>
      <c r="CS135" s="13">
        <f t="shared" si="103"/>
        <v>0</v>
      </c>
      <c r="CT135" s="13">
        <f t="shared" si="103"/>
        <v>0</v>
      </c>
      <c r="CU135" s="13">
        <f t="shared" si="103"/>
        <v>0</v>
      </c>
      <c r="CV135" s="13">
        <f t="shared" si="103"/>
        <v>0</v>
      </c>
      <c r="CW135" s="13">
        <f t="shared" si="103"/>
        <v>0</v>
      </c>
      <c r="CX135" s="13">
        <f t="shared" si="103"/>
        <v>0</v>
      </c>
      <c r="CY135" s="13">
        <f t="shared" si="103"/>
        <v>0</v>
      </c>
      <c r="CZ135" s="13">
        <f t="shared" si="103"/>
        <v>0</v>
      </c>
      <c r="DA135" s="13">
        <f t="shared" si="103"/>
        <v>0</v>
      </c>
      <c r="DB135" s="13">
        <f t="shared" si="103"/>
        <v>0</v>
      </c>
      <c r="DC135" s="13">
        <f t="shared" si="103"/>
        <v>0</v>
      </c>
      <c r="DD135" s="13">
        <f t="shared" si="103"/>
        <v>0</v>
      </c>
      <c r="DE135" s="13">
        <f t="shared" si="103"/>
        <v>0</v>
      </c>
      <c r="DF135" s="13">
        <f t="shared" si="103"/>
        <v>0</v>
      </c>
      <c r="DG135" s="13">
        <f t="shared" si="103"/>
        <v>0</v>
      </c>
      <c r="DH135" s="13">
        <f t="shared" si="103"/>
        <v>0</v>
      </c>
      <c r="DI135" s="13">
        <f t="shared" si="103"/>
        <v>0</v>
      </c>
      <c r="DJ135" s="13">
        <f t="shared" si="103"/>
        <v>0</v>
      </c>
      <c r="DK135" s="13">
        <f t="shared" si="103"/>
        <v>0</v>
      </c>
      <c r="DL135" s="13">
        <f t="shared" si="103"/>
        <v>0</v>
      </c>
      <c r="DM135" s="13">
        <f t="shared" si="103"/>
        <v>0</v>
      </c>
      <c r="DN135" s="13">
        <f t="shared" si="103"/>
        <v>0</v>
      </c>
      <c r="DO135" s="13">
        <f t="shared" si="103"/>
        <v>0</v>
      </c>
      <c r="DP135" s="13">
        <f t="shared" si="103"/>
        <v>0</v>
      </c>
      <c r="DQ135" s="13">
        <f t="shared" si="103"/>
        <v>0</v>
      </c>
      <c r="DR135" s="13">
        <f t="shared" si="103"/>
        <v>0</v>
      </c>
      <c r="DS135" s="13">
        <f t="shared" si="103"/>
        <v>0</v>
      </c>
      <c r="DT135" s="13">
        <f t="shared" si="103"/>
        <v>0</v>
      </c>
      <c r="DU135" s="13">
        <f t="shared" si="103"/>
        <v>0</v>
      </c>
      <c r="DV135" s="13">
        <f t="shared" si="103"/>
        <v>0</v>
      </c>
      <c r="DW135" s="13">
        <f t="shared" si="103"/>
        <v>0</v>
      </c>
      <c r="DX135" s="13">
        <f t="shared" si="103"/>
        <v>0</v>
      </c>
      <c r="DY135" s="13">
        <f t="shared" si="103"/>
        <v>0</v>
      </c>
      <c r="DZ135" s="13">
        <f t="shared" si="103"/>
        <v>0</v>
      </c>
      <c r="EA135" s="13">
        <f t="shared" si="103"/>
        <v>0</v>
      </c>
      <c r="EB135" s="13">
        <f t="shared" si="103"/>
        <v>0</v>
      </c>
      <c r="EC135" s="13">
        <f t="shared" si="103"/>
        <v>0</v>
      </c>
      <c r="ED135" s="13">
        <f t="shared" ref="ED135:FR135" si="104">+ED136+ED141</f>
        <v>0</v>
      </c>
      <c r="EE135" s="13">
        <f t="shared" si="104"/>
        <v>5912173</v>
      </c>
      <c r="EF135" s="13">
        <f t="shared" si="104"/>
        <v>0</v>
      </c>
      <c r="EG135" s="13">
        <f t="shared" si="104"/>
        <v>0</v>
      </c>
      <c r="EH135" s="13">
        <f t="shared" si="104"/>
        <v>0</v>
      </c>
      <c r="EI135" s="13">
        <f t="shared" si="104"/>
        <v>0</v>
      </c>
      <c r="EJ135" s="13">
        <f t="shared" si="104"/>
        <v>0</v>
      </c>
      <c r="EK135" s="13">
        <f t="shared" si="104"/>
        <v>0</v>
      </c>
      <c r="EL135" s="13">
        <f t="shared" si="104"/>
        <v>0</v>
      </c>
      <c r="EM135" s="13">
        <f t="shared" si="104"/>
        <v>0</v>
      </c>
      <c r="EN135" s="13">
        <f t="shared" si="104"/>
        <v>0</v>
      </c>
      <c r="EO135" s="13">
        <f t="shared" si="104"/>
        <v>0</v>
      </c>
      <c r="EP135" s="13">
        <f t="shared" si="104"/>
        <v>0</v>
      </c>
      <c r="EQ135" s="13">
        <f t="shared" si="104"/>
        <v>0</v>
      </c>
      <c r="ER135" s="13">
        <f t="shared" si="104"/>
        <v>0</v>
      </c>
      <c r="ES135" s="13">
        <f t="shared" si="104"/>
        <v>0</v>
      </c>
      <c r="ET135" s="13">
        <f t="shared" si="104"/>
        <v>0</v>
      </c>
      <c r="EU135" s="13">
        <f t="shared" si="104"/>
        <v>0</v>
      </c>
      <c r="EV135" s="13">
        <f t="shared" si="104"/>
        <v>0</v>
      </c>
      <c r="EW135" s="13">
        <f t="shared" si="104"/>
        <v>0</v>
      </c>
      <c r="EX135" s="13">
        <f t="shared" si="104"/>
        <v>0</v>
      </c>
      <c r="EY135" s="13">
        <f t="shared" si="104"/>
        <v>0</v>
      </c>
      <c r="EZ135" s="13">
        <f t="shared" si="104"/>
        <v>0</v>
      </c>
      <c r="FA135" s="13">
        <f t="shared" si="104"/>
        <v>0</v>
      </c>
      <c r="FB135" s="13">
        <f t="shared" si="104"/>
        <v>0</v>
      </c>
      <c r="FC135" s="13">
        <f t="shared" si="104"/>
        <v>0</v>
      </c>
      <c r="FD135" s="13">
        <f t="shared" si="104"/>
        <v>0</v>
      </c>
      <c r="FE135" s="13">
        <f t="shared" si="104"/>
        <v>0</v>
      </c>
      <c r="FF135" s="13">
        <f t="shared" si="104"/>
        <v>0</v>
      </c>
      <c r="FG135" s="13">
        <f t="shared" si="104"/>
        <v>0</v>
      </c>
      <c r="FH135" s="13">
        <f t="shared" si="104"/>
        <v>0</v>
      </c>
      <c r="FI135" s="13">
        <f t="shared" si="104"/>
        <v>0</v>
      </c>
      <c r="FJ135" s="13">
        <f t="shared" si="104"/>
        <v>0</v>
      </c>
      <c r="FK135" s="13">
        <f t="shared" si="104"/>
        <v>0</v>
      </c>
      <c r="FL135" s="13">
        <f t="shared" si="104"/>
        <v>0</v>
      </c>
      <c r="FM135" s="13">
        <f t="shared" si="104"/>
        <v>0</v>
      </c>
      <c r="FN135" s="13">
        <f t="shared" si="104"/>
        <v>0</v>
      </c>
      <c r="FO135" s="13">
        <f t="shared" si="104"/>
        <v>0</v>
      </c>
      <c r="FP135" s="13">
        <f t="shared" si="104"/>
        <v>0</v>
      </c>
      <c r="FQ135" s="13">
        <f t="shared" si="104"/>
        <v>0</v>
      </c>
      <c r="FR135" s="13">
        <f t="shared" si="104"/>
        <v>0</v>
      </c>
    </row>
    <row r="136" spans="1:175" s="15" customFormat="1">
      <c r="A136" s="18" t="s">
        <v>181</v>
      </c>
      <c r="B136" s="19">
        <f>+SUM(B137:B140)</f>
        <v>7271401148</v>
      </c>
      <c r="C136" s="19">
        <f>+SUM(C137:C140)</f>
        <v>5502621199</v>
      </c>
      <c r="D136" s="19">
        <f>+SUM(D137:D140)</f>
        <v>4121632140</v>
      </c>
      <c r="E136" s="19">
        <f>+SUM(E137:E140)</f>
        <v>3886765083</v>
      </c>
      <c r="F136" s="19">
        <f t="shared" ref="F136:BQ136" si="105">+SUM(F137:F140)</f>
        <v>5381338237</v>
      </c>
      <c r="G136" s="19">
        <f t="shared" si="105"/>
        <v>4302097106</v>
      </c>
      <c r="H136" s="19">
        <f t="shared" si="105"/>
        <v>3573926318</v>
      </c>
      <c r="I136" s="19">
        <f>3573926318-H136</f>
        <v>0</v>
      </c>
      <c r="J136" s="19">
        <f t="shared" si="105"/>
        <v>3402294625</v>
      </c>
      <c r="K136" s="19">
        <f t="shared" si="105"/>
        <v>0</v>
      </c>
      <c r="L136" s="19">
        <f t="shared" si="105"/>
        <v>0</v>
      </c>
      <c r="M136" s="19">
        <f t="shared" si="105"/>
        <v>0</v>
      </c>
      <c r="N136" s="19">
        <f t="shared" si="105"/>
        <v>0</v>
      </c>
      <c r="O136" s="19">
        <f t="shared" si="105"/>
        <v>82487092</v>
      </c>
      <c r="P136" s="19">
        <f t="shared" si="105"/>
        <v>82487092</v>
      </c>
      <c r="Q136" s="19">
        <f t="shared" si="105"/>
        <v>66110697</v>
      </c>
      <c r="R136" s="19">
        <f t="shared" si="105"/>
        <v>66110697</v>
      </c>
      <c r="S136" s="19">
        <f t="shared" si="105"/>
        <v>0</v>
      </c>
      <c r="T136" s="19">
        <f t="shared" si="105"/>
        <v>0</v>
      </c>
      <c r="U136" s="19">
        <f t="shared" si="105"/>
        <v>0</v>
      </c>
      <c r="V136" s="19">
        <f t="shared" si="105"/>
        <v>0</v>
      </c>
      <c r="W136" s="19">
        <f t="shared" si="105"/>
        <v>7700000</v>
      </c>
      <c r="X136" s="19">
        <f t="shared" si="105"/>
        <v>7700000</v>
      </c>
      <c r="Y136" s="19">
        <f t="shared" si="105"/>
        <v>7700000</v>
      </c>
      <c r="Z136" s="19">
        <f t="shared" si="105"/>
        <v>0</v>
      </c>
      <c r="AA136" s="19">
        <f t="shared" si="105"/>
        <v>58642487</v>
      </c>
      <c r="AB136" s="19">
        <f t="shared" si="105"/>
        <v>58642487</v>
      </c>
      <c r="AC136" s="19">
        <f t="shared" si="105"/>
        <v>13166070</v>
      </c>
      <c r="AD136" s="19">
        <f t="shared" si="105"/>
        <v>0</v>
      </c>
      <c r="AE136" s="19">
        <f t="shared" si="105"/>
        <v>50500000</v>
      </c>
      <c r="AF136" s="19">
        <f t="shared" si="105"/>
        <v>50500000</v>
      </c>
      <c r="AG136" s="19">
        <f t="shared" si="105"/>
        <v>0</v>
      </c>
      <c r="AH136" s="19">
        <f t="shared" si="105"/>
        <v>0</v>
      </c>
      <c r="AI136" s="19">
        <f t="shared" si="105"/>
        <v>0</v>
      </c>
      <c r="AJ136" s="19">
        <f t="shared" si="105"/>
        <v>0</v>
      </c>
      <c r="AK136" s="19">
        <f t="shared" si="105"/>
        <v>0</v>
      </c>
      <c r="AL136" s="19">
        <f t="shared" si="105"/>
        <v>0</v>
      </c>
      <c r="AM136" s="19">
        <f t="shared" si="105"/>
        <v>0</v>
      </c>
      <c r="AN136" s="19">
        <f t="shared" si="105"/>
        <v>0</v>
      </c>
      <c r="AO136" s="19">
        <f t="shared" si="105"/>
        <v>0</v>
      </c>
      <c r="AP136" s="19">
        <f t="shared" si="105"/>
        <v>0</v>
      </c>
      <c r="AQ136" s="19">
        <f t="shared" si="105"/>
        <v>0</v>
      </c>
      <c r="AR136" s="19">
        <f t="shared" si="105"/>
        <v>0</v>
      </c>
      <c r="AS136" s="19">
        <f t="shared" si="105"/>
        <v>0</v>
      </c>
      <c r="AT136" s="19">
        <f t="shared" si="105"/>
        <v>0</v>
      </c>
      <c r="AU136" s="19">
        <f t="shared" si="105"/>
        <v>0</v>
      </c>
      <c r="AV136" s="19">
        <f t="shared" si="105"/>
        <v>0</v>
      </c>
      <c r="AW136" s="19">
        <f t="shared" si="105"/>
        <v>0</v>
      </c>
      <c r="AX136" s="19">
        <f t="shared" si="105"/>
        <v>0</v>
      </c>
      <c r="AY136" s="19">
        <f t="shared" si="105"/>
        <v>0</v>
      </c>
      <c r="AZ136" s="19">
        <f t="shared" si="105"/>
        <v>0</v>
      </c>
      <c r="BA136" s="19">
        <f t="shared" si="105"/>
        <v>0</v>
      </c>
      <c r="BB136" s="19">
        <f t="shared" si="105"/>
        <v>0</v>
      </c>
      <c r="BC136" s="19">
        <f t="shared" si="105"/>
        <v>74004663</v>
      </c>
      <c r="BD136" s="19">
        <f t="shared" si="105"/>
        <v>71636848</v>
      </c>
      <c r="BE136" s="19">
        <f t="shared" si="105"/>
        <v>39508848</v>
      </c>
      <c r="BF136" s="19">
        <f t="shared" si="105"/>
        <v>39208848</v>
      </c>
      <c r="BG136" s="19">
        <f t="shared" si="105"/>
        <v>402498860</v>
      </c>
      <c r="BH136" s="19">
        <f t="shared" si="105"/>
        <v>212696530</v>
      </c>
      <c r="BI136" s="19">
        <f t="shared" si="105"/>
        <v>118247923</v>
      </c>
      <c r="BJ136" s="19">
        <f t="shared" si="105"/>
        <v>116456323</v>
      </c>
      <c r="BK136" s="19">
        <f t="shared" si="105"/>
        <v>0</v>
      </c>
      <c r="BL136" s="19">
        <f t="shared" si="105"/>
        <v>0</v>
      </c>
      <c r="BM136" s="19">
        <f t="shared" si="105"/>
        <v>0</v>
      </c>
      <c r="BN136" s="19">
        <f t="shared" si="105"/>
        <v>0</v>
      </c>
      <c r="BO136" s="19">
        <f t="shared" si="105"/>
        <v>0</v>
      </c>
      <c r="BP136" s="19">
        <f t="shared" si="105"/>
        <v>0</v>
      </c>
      <c r="BQ136" s="19">
        <f t="shared" si="105"/>
        <v>0</v>
      </c>
      <c r="BR136" s="19">
        <f t="shared" ref="BR136:EC136" si="106">+SUM(BR137:BR140)</f>
        <v>0</v>
      </c>
      <c r="BS136" s="19">
        <f t="shared" si="106"/>
        <v>1170059575</v>
      </c>
      <c r="BT136" s="19">
        <f t="shared" si="106"/>
        <v>701360796</v>
      </c>
      <c r="BU136" s="19">
        <f t="shared" si="106"/>
        <v>302972284</v>
      </c>
      <c r="BV136" s="19">
        <f t="shared" si="106"/>
        <v>262694590</v>
      </c>
      <c r="BW136" s="19">
        <f t="shared" si="106"/>
        <v>0</v>
      </c>
      <c r="BX136" s="19">
        <f t="shared" si="106"/>
        <v>0</v>
      </c>
      <c r="BY136" s="19">
        <f t="shared" si="106"/>
        <v>0</v>
      </c>
      <c r="BZ136" s="19">
        <f t="shared" si="106"/>
        <v>0</v>
      </c>
      <c r="CA136" s="19">
        <f t="shared" si="106"/>
        <v>0</v>
      </c>
      <c r="CB136" s="19">
        <f t="shared" si="106"/>
        <v>0</v>
      </c>
      <c r="CC136" s="19">
        <f t="shared" si="106"/>
        <v>0</v>
      </c>
      <c r="CD136" s="19">
        <f t="shared" si="106"/>
        <v>0</v>
      </c>
      <c r="CE136" s="19">
        <f t="shared" si="106"/>
        <v>38258061</v>
      </c>
      <c r="CF136" s="19">
        <f t="shared" si="106"/>
        <v>15500340</v>
      </c>
      <c r="CG136" s="19">
        <f t="shared" si="106"/>
        <v>0</v>
      </c>
      <c r="CH136" s="19">
        <f t="shared" si="106"/>
        <v>0</v>
      </c>
      <c r="CI136" s="19">
        <f t="shared" si="106"/>
        <v>0</v>
      </c>
      <c r="CJ136" s="19">
        <f t="shared" si="106"/>
        <v>0</v>
      </c>
      <c r="CK136" s="19">
        <f t="shared" si="106"/>
        <v>0</v>
      </c>
      <c r="CL136" s="19">
        <f t="shared" si="106"/>
        <v>0</v>
      </c>
      <c r="CM136" s="19">
        <f t="shared" si="106"/>
        <v>0</v>
      </c>
      <c r="CN136" s="19">
        <f t="shared" si="106"/>
        <v>0</v>
      </c>
      <c r="CO136" s="19">
        <f t="shared" si="106"/>
        <v>0</v>
      </c>
      <c r="CP136" s="19">
        <f t="shared" si="106"/>
        <v>0</v>
      </c>
      <c r="CQ136" s="19">
        <f t="shared" si="106"/>
        <v>0</v>
      </c>
      <c r="CR136" s="19">
        <f t="shared" si="106"/>
        <v>0</v>
      </c>
      <c r="CS136" s="19">
        <f t="shared" si="106"/>
        <v>0</v>
      </c>
      <c r="CT136" s="19">
        <f t="shared" si="106"/>
        <v>0</v>
      </c>
      <c r="CU136" s="19">
        <f t="shared" si="106"/>
        <v>0</v>
      </c>
      <c r="CV136" s="19">
        <f t="shared" si="106"/>
        <v>0</v>
      </c>
      <c r="CW136" s="19">
        <f t="shared" si="106"/>
        <v>0</v>
      </c>
      <c r="CX136" s="19">
        <f t="shared" si="106"/>
        <v>0</v>
      </c>
      <c r="CY136" s="19">
        <f t="shared" si="106"/>
        <v>0</v>
      </c>
      <c r="CZ136" s="19">
        <f t="shared" si="106"/>
        <v>0</v>
      </c>
      <c r="DA136" s="19">
        <f t="shared" si="106"/>
        <v>0</v>
      </c>
      <c r="DB136" s="19">
        <f t="shared" si="106"/>
        <v>0</v>
      </c>
      <c r="DC136" s="19">
        <f t="shared" si="106"/>
        <v>0</v>
      </c>
      <c r="DD136" s="19">
        <f t="shared" si="106"/>
        <v>0</v>
      </c>
      <c r="DE136" s="19">
        <f t="shared" si="106"/>
        <v>0</v>
      </c>
      <c r="DF136" s="19">
        <f t="shared" si="106"/>
        <v>0</v>
      </c>
      <c r="DG136" s="19">
        <f t="shared" si="106"/>
        <v>0</v>
      </c>
      <c r="DH136" s="19">
        <f t="shared" si="106"/>
        <v>0</v>
      </c>
      <c r="DI136" s="19">
        <f t="shared" si="106"/>
        <v>0</v>
      </c>
      <c r="DJ136" s="19">
        <f t="shared" si="106"/>
        <v>0</v>
      </c>
      <c r="DK136" s="19">
        <f t="shared" si="106"/>
        <v>0</v>
      </c>
      <c r="DL136" s="19">
        <f t="shared" si="106"/>
        <v>0</v>
      </c>
      <c r="DM136" s="19">
        <f t="shared" si="106"/>
        <v>0</v>
      </c>
      <c r="DN136" s="19">
        <f t="shared" si="106"/>
        <v>0</v>
      </c>
      <c r="DO136" s="19">
        <f t="shared" si="106"/>
        <v>0</v>
      </c>
      <c r="DP136" s="19">
        <f t="shared" si="106"/>
        <v>0</v>
      </c>
      <c r="DQ136" s="19">
        <f t="shared" si="106"/>
        <v>0</v>
      </c>
      <c r="DR136" s="19">
        <f t="shared" si="106"/>
        <v>0</v>
      </c>
      <c r="DS136" s="19">
        <f t="shared" si="106"/>
        <v>0</v>
      </c>
      <c r="DT136" s="19">
        <f t="shared" si="106"/>
        <v>0</v>
      </c>
      <c r="DU136" s="19">
        <f t="shared" si="106"/>
        <v>0</v>
      </c>
      <c r="DV136" s="19">
        <f t="shared" si="106"/>
        <v>0</v>
      </c>
      <c r="DW136" s="19">
        <f t="shared" si="106"/>
        <v>0</v>
      </c>
      <c r="DX136" s="19">
        <f t="shared" si="106"/>
        <v>0</v>
      </c>
      <c r="DY136" s="19">
        <f t="shared" si="106"/>
        <v>0</v>
      </c>
      <c r="DZ136" s="19">
        <f t="shared" si="106"/>
        <v>0</v>
      </c>
      <c r="EA136" s="19">
        <f t="shared" si="106"/>
        <v>0</v>
      </c>
      <c r="EB136" s="19">
        <f t="shared" si="106"/>
        <v>0</v>
      </c>
      <c r="EC136" s="19">
        <f t="shared" si="106"/>
        <v>0</v>
      </c>
      <c r="ED136" s="19">
        <f t="shared" ref="ED136:FR136" si="107">+SUM(ED137:ED140)</f>
        <v>0</v>
      </c>
      <c r="EE136" s="19">
        <f t="shared" si="107"/>
        <v>5912173</v>
      </c>
      <c r="EF136" s="19">
        <f t="shared" si="107"/>
        <v>0</v>
      </c>
      <c r="EG136" s="19">
        <f t="shared" si="107"/>
        <v>0</v>
      </c>
      <c r="EH136" s="19">
        <f t="shared" si="107"/>
        <v>0</v>
      </c>
      <c r="EI136" s="19">
        <f t="shared" si="107"/>
        <v>0</v>
      </c>
      <c r="EJ136" s="19">
        <f t="shared" si="107"/>
        <v>0</v>
      </c>
      <c r="EK136" s="19">
        <f t="shared" si="107"/>
        <v>0</v>
      </c>
      <c r="EL136" s="19">
        <f t="shared" si="107"/>
        <v>0</v>
      </c>
      <c r="EM136" s="19">
        <f t="shared" si="107"/>
        <v>0</v>
      </c>
      <c r="EN136" s="19">
        <f t="shared" si="107"/>
        <v>0</v>
      </c>
      <c r="EO136" s="19">
        <f t="shared" si="107"/>
        <v>0</v>
      </c>
      <c r="EP136" s="19">
        <f t="shared" si="107"/>
        <v>0</v>
      </c>
      <c r="EQ136" s="19">
        <f t="shared" si="107"/>
        <v>0</v>
      </c>
      <c r="ER136" s="19">
        <f t="shared" si="107"/>
        <v>0</v>
      </c>
      <c r="ES136" s="19">
        <f t="shared" si="107"/>
        <v>0</v>
      </c>
      <c r="ET136" s="19">
        <f t="shared" si="107"/>
        <v>0</v>
      </c>
      <c r="EU136" s="19">
        <f t="shared" si="107"/>
        <v>0</v>
      </c>
      <c r="EV136" s="19">
        <f t="shared" si="107"/>
        <v>0</v>
      </c>
      <c r="EW136" s="19">
        <f t="shared" si="107"/>
        <v>0</v>
      </c>
      <c r="EX136" s="19">
        <f t="shared" si="107"/>
        <v>0</v>
      </c>
      <c r="EY136" s="19">
        <f t="shared" si="107"/>
        <v>0</v>
      </c>
      <c r="EZ136" s="19">
        <f t="shared" si="107"/>
        <v>0</v>
      </c>
      <c r="FA136" s="19">
        <f t="shared" si="107"/>
        <v>0</v>
      </c>
      <c r="FB136" s="19">
        <f t="shared" si="107"/>
        <v>0</v>
      </c>
      <c r="FC136" s="19">
        <f t="shared" si="107"/>
        <v>0</v>
      </c>
      <c r="FD136" s="19">
        <f t="shared" si="107"/>
        <v>0</v>
      </c>
      <c r="FE136" s="19">
        <f t="shared" si="107"/>
        <v>0</v>
      </c>
      <c r="FF136" s="19">
        <f t="shared" si="107"/>
        <v>0</v>
      </c>
      <c r="FG136" s="19">
        <f t="shared" si="107"/>
        <v>0</v>
      </c>
      <c r="FH136" s="19">
        <f t="shared" si="107"/>
        <v>0</v>
      </c>
      <c r="FI136" s="19">
        <f t="shared" si="107"/>
        <v>0</v>
      </c>
      <c r="FJ136" s="19">
        <f t="shared" si="107"/>
        <v>0</v>
      </c>
      <c r="FK136" s="19">
        <f t="shared" si="107"/>
        <v>0</v>
      </c>
      <c r="FL136" s="19">
        <f t="shared" si="107"/>
        <v>0</v>
      </c>
      <c r="FM136" s="19">
        <f t="shared" si="107"/>
        <v>0</v>
      </c>
      <c r="FN136" s="19">
        <f t="shared" si="107"/>
        <v>0</v>
      </c>
      <c r="FO136" s="19">
        <f t="shared" si="107"/>
        <v>0</v>
      </c>
      <c r="FP136" s="19">
        <f t="shared" si="107"/>
        <v>0</v>
      </c>
      <c r="FQ136" s="19">
        <f t="shared" si="107"/>
        <v>0</v>
      </c>
      <c r="FR136" s="19">
        <f t="shared" si="107"/>
        <v>0</v>
      </c>
      <c r="FS136" s="14"/>
    </row>
    <row r="137" spans="1:175">
      <c r="A137" s="4" t="s">
        <v>182</v>
      </c>
      <c r="B137" s="3">
        <f>+F137+AI137+AM137+AQ137+AU137+AY137+BC137+BG137+BK137+BO137+EM137+EQ137+BW137+K137+O137+CA137+S137+W137+AA137+AE137+BS137+CE137+CI137+CM137+CQ137+CU137+CY137+DC137+DG137+DK137+DO137+DS137+DW137+EA137+EE137+EI137+EY137+EU137+FC137+FF137+FK137+FO137</f>
        <v>4354027560</v>
      </c>
      <c r="C137" s="3">
        <f>+G137+AJ137+AN137+AR137+AV137+AZ137+BD137+BH137+BL137+BP137+EN137+ER137+BX137+L137+P137+CB137+T137+X137+AB137+AF137+BT137+CF137+CJ137+CN137+CR137+CV137+CZ137+DD137+DH137+DL137+DP137+DT137+DX137+EB137+EF137+EJ137+EZ137+EV137+FD137+FG137+FL137+FP137</f>
        <v>3478568498</v>
      </c>
      <c r="D137" s="3">
        <f>+H137+AK137+AO137+AS137+AW137+BA137+BE137+BI137+BM137+BQ137+EO137+ES137+BY137+M137+Q137+CC137+U137+Y137+AC137+AG137+BU137+CG137+CK137+CO137+CS137+CW137+DA137+DE137+DI137+DM137+DQ137+DU137+DY137+EC137+EG137+EK137+FA137+EW137+FE137+FH137+FM137+FQ137</f>
        <v>2964675938</v>
      </c>
      <c r="E137" s="3">
        <f>+J137+AL137+AP137+AT137+AX137+BB137+BF137+BJ137+BN137+BR137+EP137+ET137+BZ137+N137+R137+CD137+V137+Z137+AD137+AH137+BV137+CH137+CL137+CP137+CT137+CX137+DB137+DF137+DJ137+DN137+DR137+DV137+DZ137+ED137+EH137+EL137+FB137+EX137+FF137+FI137+FN137+FR137</f>
        <v>3057910718</v>
      </c>
      <c r="F137" s="3">
        <f>4016412031-219375631</f>
        <v>3797036400</v>
      </c>
      <c r="G137" s="3">
        <f>3164904770-1407074</f>
        <v>3163497696</v>
      </c>
      <c r="H137" s="3">
        <f>2867023130-157945313</f>
        <v>2709077817</v>
      </c>
      <c r="I137" s="3"/>
      <c r="J137" s="3">
        <f>2649027648+155376549</f>
        <v>2804404197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5744000</v>
      </c>
      <c r="BD137" s="3">
        <f>2432185+944000</f>
        <v>3376185</v>
      </c>
      <c r="BE137" s="3">
        <f>2432185+944000</f>
        <v>3376185</v>
      </c>
      <c r="BF137" s="3">
        <f>2132185+944000</f>
        <v>3076185</v>
      </c>
      <c r="BG137" s="3">
        <f>30400000+167147760</f>
        <v>197547760</v>
      </c>
      <c r="BH137" s="17">
        <f>6234120+5214465+5730800</f>
        <v>17179385</v>
      </c>
      <c r="BI137" s="3">
        <v>14050115</v>
      </c>
      <c r="BJ137" s="3">
        <v>12258515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17">
        <v>353699400</v>
      </c>
      <c r="BT137" s="17">
        <f>294515232</f>
        <v>294515232</v>
      </c>
      <c r="BU137" s="3">
        <v>238171821</v>
      </c>
      <c r="BV137" s="3">
        <v>238171821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0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3">
        <v>0</v>
      </c>
      <c r="EE137" s="3">
        <v>0</v>
      </c>
      <c r="EF137" s="3">
        <v>0</v>
      </c>
      <c r="EG137" s="3">
        <v>0</v>
      </c>
      <c r="EH137" s="3">
        <v>0</v>
      </c>
      <c r="EI137" s="3">
        <v>0</v>
      </c>
      <c r="EJ137" s="3">
        <v>0</v>
      </c>
      <c r="EK137" s="3">
        <v>0</v>
      </c>
      <c r="EL137" s="3">
        <v>0</v>
      </c>
      <c r="EM137" s="3">
        <v>0</v>
      </c>
      <c r="EN137" s="3">
        <v>0</v>
      </c>
      <c r="EO137" s="3">
        <v>0</v>
      </c>
      <c r="EP137" s="3">
        <v>0</v>
      </c>
      <c r="EQ137" s="3">
        <v>0</v>
      </c>
      <c r="ER137" s="3">
        <v>0</v>
      </c>
      <c r="ES137" s="3">
        <v>0</v>
      </c>
      <c r="ET137" s="3">
        <v>0</v>
      </c>
      <c r="EU137" s="3">
        <v>0</v>
      </c>
      <c r="EV137" s="3">
        <v>0</v>
      </c>
      <c r="EW137" s="3">
        <v>0</v>
      </c>
      <c r="EX137" s="3">
        <v>0</v>
      </c>
      <c r="EY137" s="3">
        <v>0</v>
      </c>
      <c r="EZ137" s="3">
        <v>0</v>
      </c>
      <c r="FA137" s="3">
        <v>0</v>
      </c>
      <c r="FB137" s="3">
        <v>0</v>
      </c>
      <c r="FC137" s="3">
        <v>0</v>
      </c>
      <c r="FD137" s="3">
        <v>0</v>
      </c>
      <c r="FE137" s="3">
        <v>0</v>
      </c>
      <c r="FF137" s="3">
        <v>0</v>
      </c>
      <c r="FG137" s="3">
        <v>0</v>
      </c>
      <c r="FH137" s="3">
        <v>0</v>
      </c>
      <c r="FI137" s="3">
        <v>0</v>
      </c>
      <c r="FJ137" s="3">
        <v>0</v>
      </c>
      <c r="FK137" s="3">
        <v>0</v>
      </c>
      <c r="FL137" s="3">
        <v>0</v>
      </c>
      <c r="FM137" s="3">
        <v>0</v>
      </c>
      <c r="FN137" s="3">
        <v>0</v>
      </c>
      <c r="FO137" s="3">
        <v>0</v>
      </c>
      <c r="FP137" s="3">
        <v>0</v>
      </c>
      <c r="FQ137" s="3">
        <v>0</v>
      </c>
      <c r="FR137" s="3">
        <v>0</v>
      </c>
    </row>
    <row r="138" spans="1:175" outlineLevel="1">
      <c r="A138" s="4" t="s">
        <v>183</v>
      </c>
      <c r="B138" s="3">
        <f>+F138+AI138+AM138+AQ138+AU138+AY138+BC138+BG138+BK138+BO138+EM138+EQ138+BW138+K138+O138+CA138+S138+W138+AA138+AE138+BS138+CE138+CI138+CM138+CQ138+CU138+CY138+DC138+DG138+DK138+DO138+DS138+DW138+EA138+EE138+EI138+EY138+EU138+FC138+FF138+FK138+FO138</f>
        <v>2067184143</v>
      </c>
      <c r="C138" s="3">
        <f>+G138+AJ138+AN138+AR138+AV138+AZ138+BD138+BH138+BL138+BP138+EN138+ER138+BX138+L138+P138+CB138+T138+X138+AB138+AF138+BT138+CF138+CJ138+CN138+CR138+CV138+CZ138+DD138+DH138+DL138+DP138+DT138+DX138+EB138+EF138+EJ138+EZ138+EV138+FD138+FG138+FL138+FP138</f>
        <v>1455380669</v>
      </c>
      <c r="D138" s="3">
        <f>+H138+AK138+AO138+AS138+AW138+BA138+BE138+BI138+BM138+BQ138+EO138+ES138+BY138+M138+Q138+CC138+U138+Y138+AC138+AG138+BU138+CG138+CK138+CO138+CS138+CW138+DA138+DE138+DI138+DM138+DQ138+DU138+DY138+EC138+EG138+EK138+FA138+EW138+FE138+FH138+FM138+FQ138</f>
        <v>702256716</v>
      </c>
      <c r="E138" s="3">
        <f>+J138+AL138+AP138+AT138+AX138+BB138+BF138+BJ138+BN138+BR138+EP138+ET138+BZ138+N138+R138+CD138+V138+Z138+AD138+AH138+BV138+CH138+CL138+CP138+CT138+CX138+DB138+DF138+DJ138+DN138+DR138+DV138+DZ138+ED138+EH138+EL138+FB138+EX138+FF138+FI138+FN138+FR138</f>
        <v>446229628</v>
      </c>
      <c r="F138" s="3">
        <f>877128560+119375631</f>
        <v>996504191</v>
      </c>
      <c r="G138" s="3">
        <f>536567040+137930669+1407074</f>
        <v>675904783</v>
      </c>
      <c r="H138" s="3">
        <v>482070998</v>
      </c>
      <c r="I138" s="3"/>
      <c r="J138" s="3">
        <v>287187674</v>
      </c>
      <c r="K138" s="3">
        <v>0</v>
      </c>
      <c r="L138" s="3">
        <v>0</v>
      </c>
      <c r="M138" s="3">
        <v>0</v>
      </c>
      <c r="N138" s="3">
        <v>0</v>
      </c>
      <c r="O138" s="3">
        <v>82487092</v>
      </c>
      <c r="P138" s="3">
        <v>82487092</v>
      </c>
      <c r="Q138" s="3">
        <v>66110697</v>
      </c>
      <c r="R138" s="3">
        <v>66110697</v>
      </c>
      <c r="S138" s="3">
        <v>0</v>
      </c>
      <c r="T138" s="3">
        <v>0</v>
      </c>
      <c r="U138" s="3">
        <v>0</v>
      </c>
      <c r="V138" s="3">
        <v>0</v>
      </c>
      <c r="W138" s="3">
        <v>7700000</v>
      </c>
      <c r="X138" s="3">
        <v>7700000</v>
      </c>
      <c r="Y138" s="3">
        <v>7700000</v>
      </c>
      <c r="Z138" s="3">
        <v>0</v>
      </c>
      <c r="AA138" s="3">
        <v>58642487</v>
      </c>
      <c r="AB138" s="3">
        <v>58642487</v>
      </c>
      <c r="AC138" s="3">
        <v>13166070</v>
      </c>
      <c r="AD138" s="3">
        <v>0</v>
      </c>
      <c r="AE138" s="3">
        <v>50500000</v>
      </c>
      <c r="AF138" s="3">
        <v>50500000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64256000</v>
      </c>
      <c r="BD138" s="3">
        <v>64256000</v>
      </c>
      <c r="BE138" s="3">
        <v>32128000</v>
      </c>
      <c r="BF138" s="3">
        <v>32128000</v>
      </c>
      <c r="BG138" s="3">
        <v>122726399</v>
      </c>
      <c r="BH138" s="3">
        <v>115888777</v>
      </c>
      <c r="BI138" s="3">
        <v>36720488</v>
      </c>
      <c r="BJ138" s="3">
        <v>36720488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658455801</v>
      </c>
      <c r="BT138" s="3">
        <f>384501190</f>
        <v>384501190</v>
      </c>
      <c r="BU138" s="3">
        <v>64360463</v>
      </c>
      <c r="BV138" s="3">
        <v>24082769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20000000</v>
      </c>
      <c r="CF138" s="3">
        <v>15500340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>
        <v>0</v>
      </c>
      <c r="EE138" s="3">
        <v>5912173</v>
      </c>
      <c r="EF138" s="3">
        <v>0</v>
      </c>
      <c r="EG138" s="3">
        <v>0</v>
      </c>
      <c r="EH138" s="3">
        <v>0</v>
      </c>
      <c r="EI138" s="3">
        <v>0</v>
      </c>
      <c r="EJ138" s="3">
        <v>0</v>
      </c>
      <c r="EK138" s="3">
        <v>0</v>
      </c>
      <c r="EL138" s="3">
        <v>0</v>
      </c>
      <c r="EM138" s="3">
        <v>0</v>
      </c>
      <c r="EN138" s="3">
        <v>0</v>
      </c>
      <c r="EO138" s="3">
        <v>0</v>
      </c>
      <c r="EP138" s="3">
        <v>0</v>
      </c>
      <c r="EQ138" s="3">
        <v>0</v>
      </c>
      <c r="ER138" s="3">
        <v>0</v>
      </c>
      <c r="ES138" s="3">
        <v>0</v>
      </c>
      <c r="ET138" s="3">
        <v>0</v>
      </c>
      <c r="EU138" s="3">
        <v>0</v>
      </c>
      <c r="EV138" s="3">
        <v>0</v>
      </c>
      <c r="EW138" s="3">
        <v>0</v>
      </c>
      <c r="EX138" s="3">
        <v>0</v>
      </c>
      <c r="EY138" s="3">
        <v>0</v>
      </c>
      <c r="EZ138" s="3">
        <v>0</v>
      </c>
      <c r="FA138" s="3">
        <v>0</v>
      </c>
      <c r="FB138" s="3">
        <v>0</v>
      </c>
      <c r="FC138" s="3">
        <v>0</v>
      </c>
      <c r="FD138" s="3">
        <v>0</v>
      </c>
      <c r="FE138" s="3">
        <v>0</v>
      </c>
      <c r="FF138" s="3">
        <v>0</v>
      </c>
      <c r="FG138" s="3">
        <v>0</v>
      </c>
      <c r="FH138" s="3">
        <v>0</v>
      </c>
      <c r="FI138" s="3">
        <v>0</v>
      </c>
      <c r="FJ138" s="3">
        <v>0</v>
      </c>
      <c r="FK138" s="3">
        <v>0</v>
      </c>
      <c r="FL138" s="3">
        <v>0</v>
      </c>
      <c r="FM138" s="3">
        <v>0</v>
      </c>
      <c r="FN138" s="3">
        <v>0</v>
      </c>
      <c r="FO138" s="3">
        <v>0</v>
      </c>
      <c r="FP138" s="3">
        <v>0</v>
      </c>
      <c r="FQ138" s="3">
        <v>0</v>
      </c>
      <c r="FR138" s="3">
        <v>0</v>
      </c>
    </row>
    <row r="139" spans="1:175" outlineLevel="1">
      <c r="A139" s="4" t="s">
        <v>184</v>
      </c>
      <c r="B139" s="3">
        <f>+F139+AI139+AM139+AQ139+AU139+AY139+BC139+BG139+BK139+BO139+EM139+EQ139+BW139+K139+O139+CA139+S139+W139+AA139+AE139+BS139+CE139+CI139+CM139+CQ139+CU139+CY139+DC139+DG139+DK139+DO139+DS139+DW139+EA139+EE139+EI139+EY139+EU139+FC139+FF139+FK139+FO139</f>
        <v>219394765</v>
      </c>
      <c r="C139" s="3">
        <f>+G139+AJ139+AN139+AR139+AV139+AZ139+BD139+BH139+BL139+BP139+EN139+ER139+BX139+L139+P139+CB139+T139+X139+AB139+AF139+BT139+CF139+CJ139+CN139+CR139+CV139+CZ139+DD139+DH139+DL139+DP139+DT139+DX139+EB139+EF139+EJ139+EZ139+EV139+FD139+FG139+FL139+FP139</f>
        <v>159394764</v>
      </c>
      <c r="D139" s="3">
        <f>+H139+AK139+AO139+AS139+AW139+BA139+BE139+BI139+BM139+BQ139+EO139+ES139+BY139+M139+Q139+CC139+U139+Y139+AC139+AG139+BU139+CG139+CK139+CO139+CS139+CW139+DA139+DE139+DI139+DM139+DQ139+DU139+DY139+EC139+EG139+EK139+FA139+EW139+FE139+FH139+FM139+FQ139</f>
        <v>110440000</v>
      </c>
      <c r="E139" s="3">
        <f>+J139+AL139+AP139+AT139+AX139+BB139+BF139+BJ139+BN139+BR139+EP139+ET139+BZ139+N139+R139+CD139+V139+Z139+AD139+AH139+BV139+CH139+CL139+CP139+CT139+CX139+DB139+DF139+DJ139+DN139+DR139+DV139+DZ139+ED139+EH139+EL139+FB139+EX139+FF139+FI139+FN139+FR139</f>
        <v>110440000</v>
      </c>
      <c r="F139" s="3">
        <f>133045727+60000000</f>
        <v>193045727</v>
      </c>
      <c r="G139" s="3">
        <v>133045727</v>
      </c>
      <c r="H139" s="3">
        <f>105573045+422292</f>
        <v>105995337</v>
      </c>
      <c r="I139" s="3">
        <f>+H139-J139</f>
        <v>0</v>
      </c>
      <c r="J139" s="3">
        <v>105995337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4004663</v>
      </c>
      <c r="BD139" s="3">
        <v>4004663</v>
      </c>
      <c r="BE139" s="3">
        <v>4004663</v>
      </c>
      <c r="BF139" s="3">
        <v>4004663</v>
      </c>
      <c r="BG139" s="3">
        <v>1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20">
        <v>22344374</v>
      </c>
      <c r="BT139" s="20">
        <v>22344374</v>
      </c>
      <c r="BU139" s="20">
        <v>440000</v>
      </c>
      <c r="BV139" s="20">
        <v>440000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0</v>
      </c>
      <c r="EE139" s="3">
        <v>0</v>
      </c>
      <c r="EF139" s="3">
        <v>0</v>
      </c>
      <c r="EG139" s="3">
        <v>0</v>
      </c>
      <c r="EH139" s="3">
        <v>0</v>
      </c>
      <c r="EI139" s="3">
        <v>0</v>
      </c>
      <c r="EJ139" s="3">
        <v>0</v>
      </c>
      <c r="EK139" s="3">
        <v>0</v>
      </c>
      <c r="EL139" s="3">
        <v>0</v>
      </c>
      <c r="EM139" s="3">
        <v>0</v>
      </c>
      <c r="EN139" s="3">
        <v>0</v>
      </c>
      <c r="EO139" s="3">
        <v>0</v>
      </c>
      <c r="EP139" s="3">
        <v>0</v>
      </c>
      <c r="EQ139" s="3">
        <v>0</v>
      </c>
      <c r="ER139" s="3">
        <v>0</v>
      </c>
      <c r="ES139" s="3">
        <v>0</v>
      </c>
      <c r="ET139" s="3">
        <v>0</v>
      </c>
      <c r="EU139" s="3">
        <v>0</v>
      </c>
      <c r="EV139" s="3">
        <v>0</v>
      </c>
      <c r="EW139" s="3">
        <v>0</v>
      </c>
      <c r="EX139" s="3">
        <v>0</v>
      </c>
      <c r="EY139" s="3">
        <v>0</v>
      </c>
      <c r="EZ139" s="3">
        <v>0</v>
      </c>
      <c r="FA139" s="3">
        <v>0</v>
      </c>
      <c r="FB139" s="3">
        <v>0</v>
      </c>
      <c r="FC139" s="3">
        <v>0</v>
      </c>
      <c r="FD139" s="3">
        <v>0</v>
      </c>
      <c r="FE139" s="3">
        <v>0</v>
      </c>
      <c r="FF139" s="3">
        <v>0</v>
      </c>
      <c r="FG139" s="3">
        <v>0</v>
      </c>
      <c r="FH139" s="3">
        <v>0</v>
      </c>
      <c r="FI139" s="3">
        <v>0</v>
      </c>
      <c r="FJ139" s="3">
        <v>0</v>
      </c>
      <c r="FK139" s="3">
        <v>0</v>
      </c>
      <c r="FL139" s="3">
        <v>0</v>
      </c>
      <c r="FM139" s="3">
        <v>0</v>
      </c>
      <c r="FN139" s="3">
        <v>0</v>
      </c>
      <c r="FO139" s="3">
        <v>0</v>
      </c>
      <c r="FP139" s="3">
        <v>0</v>
      </c>
      <c r="FQ139" s="3">
        <v>0</v>
      </c>
      <c r="FR139" s="3">
        <v>0</v>
      </c>
    </row>
    <row r="140" spans="1:175" outlineLevel="1">
      <c r="A140" s="4" t="s">
        <v>185</v>
      </c>
      <c r="B140" s="3">
        <f>+F140+AI140+AM140+AQ140+AU140+AY140+BC140+BG140+BK140+BO140+EM140+EQ140+BW140+K140+O140+CA140+S140+W140+AA140+AE140+BS140+CE140+CI140+CM140+CQ140+CU140+CY140+DC140+DG140+DK140+DO140+DS140+DW140+EA140+EE140+EI140+EY140+EU140+FC140+FF140+FK140+FO140</f>
        <v>630794680</v>
      </c>
      <c r="C140" s="3">
        <f>+G140+AJ140+AN140+AR140+AV140+AZ140+BD140+BH140+BL140+BP140+EN140+ER140+BX140+L140+P140+CB140+T140+X140+AB140+AF140+BT140+CF140+CJ140+CN140+CR140+CV140+CZ140+DD140+DH140+DL140+DP140+DT140+DX140+EB140+EF140+EJ140+EZ140+EV140+FD140+FG140+FL140+FP140</f>
        <v>409277268</v>
      </c>
      <c r="D140" s="3">
        <f>+H140+AK140+AO140+AS140+AW140+BA140+BE140+BI140+BM140+BQ140+EO140+ES140+BY140+M140+Q140+CC140+U140+Y140+AC140+AG140+BU140+CG140+CK140+CO140+CS140+CW140+DA140+DE140+DI140+DM140+DQ140+DU140+DY140+EC140+EG140+EK140+FA140+EW140+FE140+FH140+FM140+FQ140</f>
        <v>344259486</v>
      </c>
      <c r="E140" s="3">
        <f>+J140+AL140+AP140+AT140+AX140+BB140+BF140+BJ140+BN140+BR140+EP140+ET140+BZ140+N140+R140+CD140+V140+Z140+AD140+AH140+BV140+CH140+CL140+CP140+CT140+CX140+DB140+DF140+DJ140+DN140+DR140+DV140+DZ140+ED140+EH140+EL140+FB140+EX140+FF140+FI140+FN140+FR140</f>
        <v>272184737</v>
      </c>
      <c r="F140" s="3">
        <f>354751919+40000000</f>
        <v>394751919</v>
      </c>
      <c r="G140" s="3">
        <v>329648900</v>
      </c>
      <c r="H140" s="3">
        <f>216489661+60292505</f>
        <v>276782166</v>
      </c>
      <c r="I140" s="3"/>
      <c r="J140" s="3">
        <f>154824365+32128000+17755052</f>
        <v>204707417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82224700</v>
      </c>
      <c r="BH140" s="3">
        <v>79628368</v>
      </c>
      <c r="BI140" s="3">
        <v>67477320</v>
      </c>
      <c r="BJ140" s="3">
        <v>67477320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21">
        <v>135560000</v>
      </c>
      <c r="BT140" s="21"/>
      <c r="BU140" s="21"/>
      <c r="BV140" s="21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18258061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0</v>
      </c>
      <c r="EA140" s="3">
        <v>0</v>
      </c>
      <c r="EB140" s="3">
        <v>0</v>
      </c>
      <c r="EC140" s="3">
        <v>0</v>
      </c>
      <c r="ED140" s="3">
        <v>0</v>
      </c>
      <c r="EE140" s="3">
        <v>0</v>
      </c>
      <c r="EF140" s="3">
        <v>0</v>
      </c>
      <c r="EG140" s="3">
        <v>0</v>
      </c>
      <c r="EH140" s="3">
        <v>0</v>
      </c>
      <c r="EI140" s="3">
        <v>0</v>
      </c>
      <c r="EJ140" s="3">
        <v>0</v>
      </c>
      <c r="EK140" s="3">
        <v>0</v>
      </c>
      <c r="EL140" s="3">
        <v>0</v>
      </c>
      <c r="EM140" s="3">
        <v>0</v>
      </c>
      <c r="EN140" s="3">
        <v>0</v>
      </c>
      <c r="EO140" s="3">
        <v>0</v>
      </c>
      <c r="EP140" s="3">
        <v>0</v>
      </c>
      <c r="EQ140" s="3">
        <v>0</v>
      </c>
      <c r="ER140" s="3">
        <v>0</v>
      </c>
      <c r="ES140" s="3">
        <v>0</v>
      </c>
      <c r="ET140" s="3">
        <v>0</v>
      </c>
      <c r="EU140" s="3">
        <v>0</v>
      </c>
      <c r="EV140" s="3">
        <v>0</v>
      </c>
      <c r="EW140" s="3">
        <v>0</v>
      </c>
      <c r="EX140" s="3">
        <v>0</v>
      </c>
      <c r="EY140" s="3">
        <v>0</v>
      </c>
      <c r="EZ140" s="3">
        <v>0</v>
      </c>
      <c r="FA140" s="3">
        <v>0</v>
      </c>
      <c r="FB140" s="3">
        <v>0</v>
      </c>
      <c r="FC140" s="3">
        <v>0</v>
      </c>
      <c r="FD140" s="3">
        <v>0</v>
      </c>
      <c r="FE140" s="3">
        <v>0</v>
      </c>
      <c r="FF140" s="3">
        <v>0</v>
      </c>
      <c r="FG140" s="3">
        <v>0</v>
      </c>
      <c r="FH140" s="3">
        <v>0</v>
      </c>
      <c r="FI140" s="3">
        <v>0</v>
      </c>
      <c r="FJ140" s="3">
        <v>0</v>
      </c>
      <c r="FK140" s="3">
        <v>0</v>
      </c>
      <c r="FL140" s="3">
        <v>0</v>
      </c>
      <c r="FM140" s="3">
        <v>0</v>
      </c>
      <c r="FN140" s="3">
        <v>0</v>
      </c>
      <c r="FO140" s="3">
        <v>0</v>
      </c>
      <c r="FP140" s="3">
        <v>0</v>
      </c>
      <c r="FQ140" s="3">
        <v>0</v>
      </c>
      <c r="FR140" s="3">
        <v>0</v>
      </c>
    </row>
    <row r="141" spans="1:175" s="15" customFormat="1">
      <c r="A141" s="18" t="s">
        <v>186</v>
      </c>
      <c r="B141" s="19">
        <f>+SUM(B142:B144)</f>
        <v>224093500</v>
      </c>
      <c r="C141" s="19">
        <f>+SUM(C142:C144)</f>
        <v>136027823</v>
      </c>
      <c r="D141" s="19">
        <f>+SUM(D142:D144)</f>
        <v>129212242</v>
      </c>
      <c r="E141" s="19">
        <f>+SUM(E142:E144)</f>
        <v>127205021</v>
      </c>
      <c r="F141" s="19">
        <f t="shared" ref="F141:BQ141" si="108">+SUM(F142:F144)</f>
        <v>185842000</v>
      </c>
      <c r="G141" s="19">
        <f t="shared" si="108"/>
        <v>126261614</v>
      </c>
      <c r="H141" s="19">
        <f t="shared" si="108"/>
        <v>124701018</v>
      </c>
      <c r="I141" s="19"/>
      <c r="J141" s="19">
        <f t="shared" si="108"/>
        <v>122693797</v>
      </c>
      <c r="K141" s="19">
        <f t="shared" si="108"/>
        <v>0</v>
      </c>
      <c r="L141" s="19">
        <f t="shared" si="108"/>
        <v>0</v>
      </c>
      <c r="M141" s="19">
        <f t="shared" si="108"/>
        <v>0</v>
      </c>
      <c r="N141" s="19">
        <f t="shared" si="108"/>
        <v>0</v>
      </c>
      <c r="O141" s="19">
        <f t="shared" si="108"/>
        <v>0</v>
      </c>
      <c r="P141" s="19">
        <f t="shared" si="108"/>
        <v>0</v>
      </c>
      <c r="Q141" s="19">
        <f t="shared" si="108"/>
        <v>0</v>
      </c>
      <c r="R141" s="19">
        <f t="shared" si="108"/>
        <v>0</v>
      </c>
      <c r="S141" s="19">
        <f t="shared" si="108"/>
        <v>0</v>
      </c>
      <c r="T141" s="19">
        <f t="shared" si="108"/>
        <v>0</v>
      </c>
      <c r="U141" s="19">
        <f t="shared" si="108"/>
        <v>0</v>
      </c>
      <c r="V141" s="19">
        <f t="shared" si="108"/>
        <v>0</v>
      </c>
      <c r="W141" s="19">
        <f t="shared" si="108"/>
        <v>0</v>
      </c>
      <c r="X141" s="19">
        <f t="shared" si="108"/>
        <v>0</v>
      </c>
      <c r="Y141" s="19">
        <f t="shared" si="108"/>
        <v>0</v>
      </c>
      <c r="Z141" s="19">
        <f t="shared" si="108"/>
        <v>0</v>
      </c>
      <c r="AA141" s="19">
        <f t="shared" si="108"/>
        <v>0</v>
      </c>
      <c r="AB141" s="19">
        <f t="shared" si="108"/>
        <v>0</v>
      </c>
      <c r="AC141" s="19">
        <f t="shared" si="108"/>
        <v>0</v>
      </c>
      <c r="AD141" s="19">
        <f t="shared" si="108"/>
        <v>0</v>
      </c>
      <c r="AE141" s="19">
        <f t="shared" si="108"/>
        <v>0</v>
      </c>
      <c r="AF141" s="19">
        <f t="shared" si="108"/>
        <v>0</v>
      </c>
      <c r="AG141" s="19">
        <f t="shared" si="108"/>
        <v>0</v>
      </c>
      <c r="AH141" s="19">
        <f t="shared" si="108"/>
        <v>0</v>
      </c>
      <c r="AI141" s="19">
        <f t="shared" si="108"/>
        <v>0</v>
      </c>
      <c r="AJ141" s="19">
        <f t="shared" si="108"/>
        <v>0</v>
      </c>
      <c r="AK141" s="19">
        <f t="shared" si="108"/>
        <v>0</v>
      </c>
      <c r="AL141" s="19">
        <f t="shared" si="108"/>
        <v>0</v>
      </c>
      <c r="AM141" s="19">
        <f t="shared" si="108"/>
        <v>0</v>
      </c>
      <c r="AN141" s="19">
        <f t="shared" si="108"/>
        <v>0</v>
      </c>
      <c r="AO141" s="19">
        <f t="shared" si="108"/>
        <v>0</v>
      </c>
      <c r="AP141" s="19">
        <f t="shared" si="108"/>
        <v>0</v>
      </c>
      <c r="AQ141" s="19">
        <f t="shared" si="108"/>
        <v>0</v>
      </c>
      <c r="AR141" s="19">
        <f t="shared" si="108"/>
        <v>0</v>
      </c>
      <c r="AS141" s="19">
        <f t="shared" si="108"/>
        <v>0</v>
      </c>
      <c r="AT141" s="19">
        <f t="shared" si="108"/>
        <v>0</v>
      </c>
      <c r="AU141" s="19">
        <f t="shared" si="108"/>
        <v>0</v>
      </c>
      <c r="AV141" s="19">
        <f t="shared" si="108"/>
        <v>0</v>
      </c>
      <c r="AW141" s="19">
        <f t="shared" si="108"/>
        <v>0</v>
      </c>
      <c r="AX141" s="19">
        <f t="shared" si="108"/>
        <v>0</v>
      </c>
      <c r="AY141" s="19">
        <f t="shared" si="108"/>
        <v>0</v>
      </c>
      <c r="AZ141" s="19">
        <f t="shared" si="108"/>
        <v>0</v>
      </c>
      <c r="BA141" s="19">
        <f t="shared" si="108"/>
        <v>0</v>
      </c>
      <c r="BB141" s="19">
        <f t="shared" si="108"/>
        <v>0</v>
      </c>
      <c r="BC141" s="19">
        <f t="shared" si="108"/>
        <v>0</v>
      </c>
      <c r="BD141" s="19">
        <f t="shared" si="108"/>
        <v>0</v>
      </c>
      <c r="BE141" s="19">
        <f t="shared" si="108"/>
        <v>0</v>
      </c>
      <c r="BF141" s="19">
        <f t="shared" si="108"/>
        <v>0</v>
      </c>
      <c r="BG141" s="19">
        <f t="shared" si="108"/>
        <v>0</v>
      </c>
      <c r="BH141" s="19">
        <f t="shared" si="108"/>
        <v>0</v>
      </c>
      <c r="BI141" s="19">
        <f t="shared" si="108"/>
        <v>0</v>
      </c>
      <c r="BJ141" s="19">
        <f t="shared" si="108"/>
        <v>0</v>
      </c>
      <c r="BK141" s="19">
        <f t="shared" si="108"/>
        <v>0</v>
      </c>
      <c r="BL141" s="19">
        <f t="shared" si="108"/>
        <v>0</v>
      </c>
      <c r="BM141" s="19">
        <f t="shared" si="108"/>
        <v>0</v>
      </c>
      <c r="BN141" s="19">
        <f t="shared" si="108"/>
        <v>0</v>
      </c>
      <c r="BO141" s="19">
        <f t="shared" si="108"/>
        <v>0</v>
      </c>
      <c r="BP141" s="19">
        <f t="shared" si="108"/>
        <v>0</v>
      </c>
      <c r="BQ141" s="19">
        <f t="shared" si="108"/>
        <v>0</v>
      </c>
      <c r="BR141" s="19">
        <f t="shared" ref="BR141:EC141" si="109">+SUM(BR142:BR144)</f>
        <v>0</v>
      </c>
      <c r="BS141" s="19">
        <f t="shared" si="109"/>
        <v>38251500</v>
      </c>
      <c r="BT141" s="19">
        <f t="shared" si="109"/>
        <v>9766209</v>
      </c>
      <c r="BU141" s="19">
        <f t="shared" si="109"/>
        <v>4511224</v>
      </c>
      <c r="BV141" s="19">
        <f t="shared" si="109"/>
        <v>4511224</v>
      </c>
      <c r="BW141" s="19">
        <f t="shared" si="109"/>
        <v>0</v>
      </c>
      <c r="BX141" s="19">
        <f t="shared" si="109"/>
        <v>0</v>
      </c>
      <c r="BY141" s="19">
        <f t="shared" si="109"/>
        <v>0</v>
      </c>
      <c r="BZ141" s="19">
        <f t="shared" si="109"/>
        <v>0</v>
      </c>
      <c r="CA141" s="19">
        <f t="shared" si="109"/>
        <v>0</v>
      </c>
      <c r="CB141" s="19">
        <f t="shared" si="109"/>
        <v>0</v>
      </c>
      <c r="CC141" s="19">
        <f t="shared" si="109"/>
        <v>0</v>
      </c>
      <c r="CD141" s="19">
        <f t="shared" si="109"/>
        <v>0</v>
      </c>
      <c r="CE141" s="19">
        <f t="shared" si="109"/>
        <v>0</v>
      </c>
      <c r="CF141" s="19">
        <f t="shared" si="109"/>
        <v>0</v>
      </c>
      <c r="CG141" s="19">
        <f t="shared" si="109"/>
        <v>0</v>
      </c>
      <c r="CH141" s="19">
        <f t="shared" si="109"/>
        <v>0</v>
      </c>
      <c r="CI141" s="19">
        <f t="shared" si="109"/>
        <v>0</v>
      </c>
      <c r="CJ141" s="19">
        <f t="shared" si="109"/>
        <v>0</v>
      </c>
      <c r="CK141" s="19">
        <f t="shared" si="109"/>
        <v>0</v>
      </c>
      <c r="CL141" s="19">
        <f t="shared" si="109"/>
        <v>0</v>
      </c>
      <c r="CM141" s="19">
        <f t="shared" si="109"/>
        <v>0</v>
      </c>
      <c r="CN141" s="19">
        <f t="shared" si="109"/>
        <v>0</v>
      </c>
      <c r="CO141" s="19">
        <f t="shared" si="109"/>
        <v>0</v>
      </c>
      <c r="CP141" s="19">
        <f t="shared" si="109"/>
        <v>0</v>
      </c>
      <c r="CQ141" s="19">
        <f t="shared" si="109"/>
        <v>0</v>
      </c>
      <c r="CR141" s="19">
        <f t="shared" si="109"/>
        <v>0</v>
      </c>
      <c r="CS141" s="19">
        <f t="shared" si="109"/>
        <v>0</v>
      </c>
      <c r="CT141" s="19">
        <f t="shared" si="109"/>
        <v>0</v>
      </c>
      <c r="CU141" s="19">
        <f t="shared" si="109"/>
        <v>0</v>
      </c>
      <c r="CV141" s="19">
        <f t="shared" si="109"/>
        <v>0</v>
      </c>
      <c r="CW141" s="19">
        <f t="shared" si="109"/>
        <v>0</v>
      </c>
      <c r="CX141" s="19">
        <f t="shared" si="109"/>
        <v>0</v>
      </c>
      <c r="CY141" s="19">
        <f t="shared" si="109"/>
        <v>0</v>
      </c>
      <c r="CZ141" s="19">
        <f t="shared" si="109"/>
        <v>0</v>
      </c>
      <c r="DA141" s="19">
        <f t="shared" si="109"/>
        <v>0</v>
      </c>
      <c r="DB141" s="19">
        <f t="shared" si="109"/>
        <v>0</v>
      </c>
      <c r="DC141" s="19">
        <f t="shared" si="109"/>
        <v>0</v>
      </c>
      <c r="DD141" s="19">
        <f t="shared" si="109"/>
        <v>0</v>
      </c>
      <c r="DE141" s="19">
        <f t="shared" si="109"/>
        <v>0</v>
      </c>
      <c r="DF141" s="19">
        <f t="shared" si="109"/>
        <v>0</v>
      </c>
      <c r="DG141" s="19">
        <f t="shared" si="109"/>
        <v>0</v>
      </c>
      <c r="DH141" s="19">
        <f t="shared" si="109"/>
        <v>0</v>
      </c>
      <c r="DI141" s="19">
        <f t="shared" si="109"/>
        <v>0</v>
      </c>
      <c r="DJ141" s="19">
        <f t="shared" si="109"/>
        <v>0</v>
      </c>
      <c r="DK141" s="19">
        <f t="shared" si="109"/>
        <v>0</v>
      </c>
      <c r="DL141" s="19">
        <f t="shared" si="109"/>
        <v>0</v>
      </c>
      <c r="DM141" s="19">
        <f t="shared" si="109"/>
        <v>0</v>
      </c>
      <c r="DN141" s="19">
        <f t="shared" si="109"/>
        <v>0</v>
      </c>
      <c r="DO141" s="19">
        <f t="shared" si="109"/>
        <v>0</v>
      </c>
      <c r="DP141" s="19">
        <f t="shared" si="109"/>
        <v>0</v>
      </c>
      <c r="DQ141" s="19">
        <f t="shared" si="109"/>
        <v>0</v>
      </c>
      <c r="DR141" s="19">
        <f t="shared" si="109"/>
        <v>0</v>
      </c>
      <c r="DS141" s="19">
        <f t="shared" si="109"/>
        <v>0</v>
      </c>
      <c r="DT141" s="19">
        <f t="shared" si="109"/>
        <v>0</v>
      </c>
      <c r="DU141" s="19">
        <f t="shared" si="109"/>
        <v>0</v>
      </c>
      <c r="DV141" s="19">
        <f t="shared" si="109"/>
        <v>0</v>
      </c>
      <c r="DW141" s="19">
        <f t="shared" si="109"/>
        <v>0</v>
      </c>
      <c r="DX141" s="19">
        <f t="shared" si="109"/>
        <v>0</v>
      </c>
      <c r="DY141" s="19">
        <f t="shared" si="109"/>
        <v>0</v>
      </c>
      <c r="DZ141" s="19">
        <f t="shared" si="109"/>
        <v>0</v>
      </c>
      <c r="EA141" s="19">
        <f t="shared" si="109"/>
        <v>0</v>
      </c>
      <c r="EB141" s="19">
        <f t="shared" si="109"/>
        <v>0</v>
      </c>
      <c r="EC141" s="19">
        <f t="shared" si="109"/>
        <v>0</v>
      </c>
      <c r="ED141" s="19">
        <f t="shared" ref="ED141:FR141" si="110">+SUM(ED142:ED144)</f>
        <v>0</v>
      </c>
      <c r="EE141" s="19">
        <f t="shared" si="110"/>
        <v>0</v>
      </c>
      <c r="EF141" s="19">
        <f t="shared" si="110"/>
        <v>0</v>
      </c>
      <c r="EG141" s="19">
        <f t="shared" si="110"/>
        <v>0</v>
      </c>
      <c r="EH141" s="19">
        <f t="shared" si="110"/>
        <v>0</v>
      </c>
      <c r="EI141" s="19">
        <f t="shared" si="110"/>
        <v>0</v>
      </c>
      <c r="EJ141" s="19">
        <f t="shared" si="110"/>
        <v>0</v>
      </c>
      <c r="EK141" s="19">
        <f t="shared" si="110"/>
        <v>0</v>
      </c>
      <c r="EL141" s="19">
        <f t="shared" si="110"/>
        <v>0</v>
      </c>
      <c r="EM141" s="19">
        <f t="shared" si="110"/>
        <v>0</v>
      </c>
      <c r="EN141" s="19">
        <f t="shared" si="110"/>
        <v>0</v>
      </c>
      <c r="EO141" s="19">
        <f t="shared" si="110"/>
        <v>0</v>
      </c>
      <c r="EP141" s="19">
        <f t="shared" si="110"/>
        <v>0</v>
      </c>
      <c r="EQ141" s="19">
        <f t="shared" si="110"/>
        <v>0</v>
      </c>
      <c r="ER141" s="19">
        <f t="shared" si="110"/>
        <v>0</v>
      </c>
      <c r="ES141" s="19">
        <f t="shared" si="110"/>
        <v>0</v>
      </c>
      <c r="ET141" s="19">
        <f t="shared" si="110"/>
        <v>0</v>
      </c>
      <c r="EU141" s="19">
        <f t="shared" si="110"/>
        <v>0</v>
      </c>
      <c r="EV141" s="19">
        <f t="shared" si="110"/>
        <v>0</v>
      </c>
      <c r="EW141" s="19">
        <f t="shared" si="110"/>
        <v>0</v>
      </c>
      <c r="EX141" s="19">
        <f t="shared" si="110"/>
        <v>0</v>
      </c>
      <c r="EY141" s="19">
        <f t="shared" si="110"/>
        <v>0</v>
      </c>
      <c r="EZ141" s="19">
        <f t="shared" si="110"/>
        <v>0</v>
      </c>
      <c r="FA141" s="19">
        <f t="shared" si="110"/>
        <v>0</v>
      </c>
      <c r="FB141" s="19">
        <f t="shared" si="110"/>
        <v>0</v>
      </c>
      <c r="FC141" s="19">
        <f t="shared" si="110"/>
        <v>0</v>
      </c>
      <c r="FD141" s="19">
        <f t="shared" si="110"/>
        <v>0</v>
      </c>
      <c r="FE141" s="19">
        <f t="shared" si="110"/>
        <v>0</v>
      </c>
      <c r="FF141" s="19">
        <f t="shared" si="110"/>
        <v>0</v>
      </c>
      <c r="FG141" s="19">
        <f t="shared" si="110"/>
        <v>0</v>
      </c>
      <c r="FH141" s="19">
        <f t="shared" si="110"/>
        <v>0</v>
      </c>
      <c r="FI141" s="19">
        <f t="shared" si="110"/>
        <v>0</v>
      </c>
      <c r="FJ141" s="19">
        <f t="shared" si="110"/>
        <v>0</v>
      </c>
      <c r="FK141" s="19">
        <f t="shared" si="110"/>
        <v>0</v>
      </c>
      <c r="FL141" s="19">
        <f t="shared" si="110"/>
        <v>0</v>
      </c>
      <c r="FM141" s="19">
        <f t="shared" si="110"/>
        <v>0</v>
      </c>
      <c r="FN141" s="19">
        <f t="shared" si="110"/>
        <v>0</v>
      </c>
      <c r="FO141" s="19">
        <f t="shared" si="110"/>
        <v>0</v>
      </c>
      <c r="FP141" s="19">
        <f t="shared" si="110"/>
        <v>0</v>
      </c>
      <c r="FQ141" s="19">
        <f t="shared" si="110"/>
        <v>0</v>
      </c>
      <c r="FR141" s="19">
        <f t="shared" si="110"/>
        <v>0</v>
      </c>
    </row>
    <row r="142" spans="1:175">
      <c r="A142" s="4" t="s">
        <v>187</v>
      </c>
      <c r="B142" s="3">
        <f>+F142+AI142+AM142+AQ142+AU142+AY142+BC142+BG142+BK142+BO142+EM142+EQ142+BW142+K142+O142+CA142+S142+W142+AA142+AE142+BS142+CE142+CI142+CM142+CQ142+CU142+CY142+DC142+DG142+DK142+DO142+DS142+DW142+EA142+EE142+EI142+EY142+EU142+FC142+FF142+FK142+FO142</f>
        <v>108589000</v>
      </c>
      <c r="C142" s="3">
        <f>+G142+AJ142+AN142+AR142+AV142+AZ142+BD142+BH142+BL142+BP142+EN142+ER142+BX142+L142+P142+CB142+T142+X142+AB142+AF142+BT142+CF142+CJ142+CN142+CR142+CV142+CZ142+DD142+DH142+DL142+DP142+DT142+DX142+EB142+EF142+EJ142+EZ142+EV142+FD142+FG142+FL142+FP142</f>
        <v>82188986</v>
      </c>
      <c r="D142" s="3">
        <f>+H142+AK142+AO142+AS142+AW142+BA142+BE142+BI142+BM142+BQ142+EO142+ES142+BY142+M142+Q142+CC142+U142+Y142+AC142+AG142+BU142+CG142+CK142+CO142+CS142+CW142+DA142+DE142+DI142+DM142+DQ142+DU142+DY142+EC142+EG142+EK142+FA142+EW142+FE142+FH142+FM142+FQ142</f>
        <v>81692834</v>
      </c>
      <c r="E142" s="3">
        <f>+J142+AL142+AP142+AT142+AX142+BB142+BF142+BJ142+BN142+BR142+EP142+ET142+BZ142+N142+R142+CD142+V142+Z142+AD142+AH142+BV142+CH142+CL142+CP142+CT142+CX142+DB142+DF142+DJ142+DN142+DR142+DV142+DZ142+ED142+EH142+EL142+FB142+EX142+FF142+FI142+FN142+FR142</f>
        <v>79685613</v>
      </c>
      <c r="F142" s="3">
        <v>105337500</v>
      </c>
      <c r="G142" s="3">
        <v>79092777</v>
      </c>
      <c r="H142" s="3">
        <v>79092777</v>
      </c>
      <c r="I142" s="3"/>
      <c r="J142" s="3">
        <v>77085556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3251500</v>
      </c>
      <c r="BT142" s="3">
        <v>3096209</v>
      </c>
      <c r="BU142" s="3">
        <v>2600057</v>
      </c>
      <c r="BV142" s="3">
        <v>2600057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0</v>
      </c>
      <c r="EA142" s="3">
        <v>0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>
        <v>0</v>
      </c>
      <c r="EI142" s="3">
        <v>0</v>
      </c>
      <c r="EJ142" s="3">
        <v>0</v>
      </c>
      <c r="EK142" s="3">
        <v>0</v>
      </c>
      <c r="EL142" s="3">
        <v>0</v>
      </c>
      <c r="EM142" s="3">
        <v>0</v>
      </c>
      <c r="EN142" s="3">
        <v>0</v>
      </c>
      <c r="EO142" s="3">
        <v>0</v>
      </c>
      <c r="EP142" s="3">
        <v>0</v>
      </c>
      <c r="EQ142" s="3">
        <v>0</v>
      </c>
      <c r="ER142" s="3">
        <v>0</v>
      </c>
      <c r="ES142" s="3">
        <v>0</v>
      </c>
      <c r="ET142" s="3">
        <v>0</v>
      </c>
      <c r="EU142" s="3">
        <v>0</v>
      </c>
      <c r="EV142" s="3">
        <v>0</v>
      </c>
      <c r="EW142" s="3">
        <v>0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3">
        <v>0</v>
      </c>
      <c r="FI142" s="3">
        <v>0</v>
      </c>
      <c r="FJ142" s="3">
        <v>0</v>
      </c>
      <c r="FK142" s="3">
        <v>0</v>
      </c>
      <c r="FL142" s="3">
        <v>0</v>
      </c>
      <c r="FM142" s="3">
        <v>0</v>
      </c>
      <c r="FN142" s="3">
        <v>0</v>
      </c>
      <c r="FO142" s="3">
        <v>0</v>
      </c>
      <c r="FP142" s="3">
        <v>0</v>
      </c>
      <c r="FQ142" s="3">
        <v>0</v>
      </c>
      <c r="FR142" s="3">
        <v>0</v>
      </c>
    </row>
    <row r="143" spans="1:175" hidden="1" outlineLevel="1">
      <c r="A143" s="4" t="s">
        <v>188</v>
      </c>
      <c r="B143" s="3">
        <f>+F143+AI143+AM143+AQ143+AU143+AY143+BC143+BG143+BK143+BO143+EM143+EQ143+BW143+K143+O143+CA143+S143+W143+AA143+AE143+BS143+CE143+CI143+CM143+CQ143+CU143+CY143+DC143+DG143+DK143+DO143+DS143+DW143+EA143+EE143+EI143+EY143+EU143+FC143+FF143+FK143+FO143</f>
        <v>69504500</v>
      </c>
      <c r="C143" s="3">
        <f>+G143+AJ143+AN143+AR143+AV143+AZ143+BD143+BH143+BL143+BP143+EN143+ER143+BX143+L143+P143+CB143+T143+X143+AB143+AF143+BT143+CF143+CJ143+CN143+CR143+CV143+CZ143+DD143+DH143+DL143+DP143+DT143+DX143+EB143+EF143+EJ143+EZ143+EV143+FD143+FG143+FL143+FP143</f>
        <v>31139272</v>
      </c>
      <c r="D143" s="3">
        <f>+H143+AK143+AO143+AS143+AW143+BA143+BE143+BI143+BM143+BQ143+EO143+ES143+BY143+M143+Q143+CC143+U143+Y143+AC143+AG143+BU143+CG143+CK143+CO143+CS143+CW143+DA143+DE143+DI143+DM143+DQ143+DU143+DY143+EC143+EG143+EK143+FA143+EW143+FE143+FH143+FM143+FQ143</f>
        <v>24910280</v>
      </c>
      <c r="E143" s="3">
        <f>+J143+AL143+AP143+AT143+AX143+BB143+BF143+BJ143+BN143+BR143+EP143+ET143+BZ143+N143+R143+CD143+V143+Z143+AD143+AH143+BV143+CH143+CL143+CP143+CT143+CX143+DB143+DF143+DJ143+DN143+DR143+DV143+DZ143+ED143+EH143+EL143+FB143+EX143+FF143+FI143+FN143+FR143</f>
        <v>24910280</v>
      </c>
      <c r="F143" s="3">
        <v>34504500</v>
      </c>
      <c r="G143" s="3">
        <v>24469272</v>
      </c>
      <c r="H143" s="3">
        <f>21782100+1217013</f>
        <v>22999113</v>
      </c>
      <c r="I143" s="3"/>
      <c r="J143" s="3">
        <f>21782100+1217013</f>
        <v>22999113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35000000</v>
      </c>
      <c r="BT143" s="3">
        <v>6670000</v>
      </c>
      <c r="BU143" s="3">
        <v>1911167</v>
      </c>
      <c r="BV143" s="3">
        <v>1911167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3">
        <v>0</v>
      </c>
      <c r="EE143" s="3">
        <v>0</v>
      </c>
      <c r="EF143" s="3">
        <v>0</v>
      </c>
      <c r="EG143" s="3">
        <v>0</v>
      </c>
      <c r="EH143" s="3">
        <v>0</v>
      </c>
      <c r="EI143" s="3">
        <v>0</v>
      </c>
      <c r="EJ143" s="3">
        <v>0</v>
      </c>
      <c r="EK143" s="3">
        <v>0</v>
      </c>
      <c r="EL143" s="3">
        <v>0</v>
      </c>
      <c r="EM143" s="3">
        <v>0</v>
      </c>
      <c r="EN143" s="3">
        <v>0</v>
      </c>
      <c r="EO143" s="3">
        <v>0</v>
      </c>
      <c r="EP143" s="3">
        <v>0</v>
      </c>
      <c r="EQ143" s="3">
        <v>0</v>
      </c>
      <c r="ER143" s="3">
        <v>0</v>
      </c>
      <c r="ES143" s="3">
        <v>0</v>
      </c>
      <c r="ET143" s="3">
        <v>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3">
        <v>0</v>
      </c>
      <c r="FB143" s="3">
        <v>0</v>
      </c>
      <c r="FC143" s="3">
        <v>0</v>
      </c>
      <c r="FD143" s="3">
        <v>0</v>
      </c>
      <c r="FE143" s="3">
        <v>0</v>
      </c>
      <c r="FF143" s="3">
        <v>0</v>
      </c>
      <c r="FG143" s="3">
        <v>0</v>
      </c>
      <c r="FH143" s="3">
        <v>0</v>
      </c>
      <c r="FI143" s="3">
        <v>0</v>
      </c>
      <c r="FJ143" s="3">
        <v>0</v>
      </c>
      <c r="FK143" s="3">
        <v>0</v>
      </c>
      <c r="FL143" s="3">
        <v>0</v>
      </c>
      <c r="FM143" s="3">
        <v>0</v>
      </c>
      <c r="FN143" s="3">
        <v>0</v>
      </c>
      <c r="FO143" s="3">
        <v>0</v>
      </c>
      <c r="FP143" s="3">
        <v>0</v>
      </c>
      <c r="FQ143" s="3">
        <v>0</v>
      </c>
      <c r="FR143" s="3">
        <v>0</v>
      </c>
    </row>
    <row r="144" spans="1:175" hidden="1" outlineLevel="1">
      <c r="A144" s="4" t="s">
        <v>189</v>
      </c>
      <c r="B144" s="3">
        <f>+F144+AI144+AM144+AQ144+AU144+AY144+BC144+BG144+BK144+BO144+EM144+EQ144+BW144+K144+O144+CA144+S144+W144+AA144+AE144+BS144+CE144+CI144+CM144+CQ144+CU144+CY144+DC144+DG144+DK144+DO144+DS144+DW144+EA144+EE144+EI144+EY144+EU144+FC144+FF144+FK144+FO144</f>
        <v>46000000</v>
      </c>
      <c r="C144" s="3">
        <f>+G144+AJ144+AN144+AR144+AV144+AZ144+BD144+BH144+BL144+BP144+EN144+ER144+BX144+L144+P144+CB144+T144+X144+AB144+AF144+BT144+CF144+CJ144+CN144+CR144+CV144+CZ144+DD144+DH144+DL144+DP144+DT144+DX144+EB144+EF144+EJ144+EZ144+EV144+FD144+FG144+FL144+FP144</f>
        <v>22699565</v>
      </c>
      <c r="D144" s="3">
        <f>+H144+AK144+AO144+AS144+AW144+BA144+BE144+BI144+BM144+BQ144+EO144+ES144+BY144+M144+Q144+CC144+U144+Y144+AC144+AG144+BU144+CG144+CK144+CO144+CS144+CW144+DA144+DE144+DI144+DM144+DQ144+DU144+DY144+EC144+EG144+EK144+FA144+EW144+FE144+FH144+FM144+FQ144</f>
        <v>22609128</v>
      </c>
      <c r="E144" s="3">
        <f>+J144+AL144+AP144+AT144+AX144+BB144+BF144+BJ144+BN144+BR144+EP144+ET144+BZ144+N144+R144+CD144+V144+Z144+AD144+AH144+BV144+CH144+CL144+CP144+CT144+CX144+DB144+DF144+DJ144+DN144+DR144+DV144+DZ144+ED144+EH144+EL144+FB144+EX144+FF144+FI144+FN144+FR144</f>
        <v>22609128</v>
      </c>
      <c r="F144" s="3">
        <v>46000000</v>
      </c>
      <c r="G144" s="3">
        <v>22699565</v>
      </c>
      <c r="H144" s="3">
        <v>22609128</v>
      </c>
      <c r="I144" s="3"/>
      <c r="J144" s="3">
        <v>22609128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>
        <v>0</v>
      </c>
      <c r="EE144" s="3">
        <v>0</v>
      </c>
      <c r="EF144" s="3">
        <v>0</v>
      </c>
      <c r="EG144" s="3">
        <v>0</v>
      </c>
      <c r="EH144" s="3">
        <v>0</v>
      </c>
      <c r="EI144" s="3">
        <v>0</v>
      </c>
      <c r="EJ144" s="3">
        <v>0</v>
      </c>
      <c r="EK144" s="3">
        <v>0</v>
      </c>
      <c r="EL144" s="3">
        <v>0</v>
      </c>
      <c r="EM144" s="3">
        <v>0</v>
      </c>
      <c r="EN144" s="3">
        <v>0</v>
      </c>
      <c r="EO144" s="3">
        <v>0</v>
      </c>
      <c r="EP144" s="3">
        <v>0</v>
      </c>
      <c r="EQ144" s="3">
        <v>0</v>
      </c>
      <c r="ER144" s="3">
        <v>0</v>
      </c>
      <c r="ES144" s="3">
        <v>0</v>
      </c>
      <c r="ET144" s="3">
        <v>0</v>
      </c>
      <c r="EU144" s="3">
        <v>0</v>
      </c>
      <c r="EV144" s="3">
        <v>0</v>
      </c>
      <c r="EW144" s="3">
        <v>0</v>
      </c>
      <c r="EX144" s="3">
        <v>0</v>
      </c>
      <c r="EY144" s="3">
        <v>0</v>
      </c>
      <c r="EZ144" s="3">
        <v>0</v>
      </c>
      <c r="FA144" s="3">
        <v>0</v>
      </c>
      <c r="FB144" s="3">
        <v>0</v>
      </c>
      <c r="FC144" s="3">
        <v>0</v>
      </c>
      <c r="FD144" s="3">
        <v>0</v>
      </c>
      <c r="FE144" s="3">
        <v>0</v>
      </c>
      <c r="FF144" s="3">
        <v>0</v>
      </c>
      <c r="FG144" s="3">
        <v>0</v>
      </c>
      <c r="FH144" s="3">
        <v>0</v>
      </c>
      <c r="FI144" s="3">
        <v>0</v>
      </c>
      <c r="FJ144" s="3">
        <v>0</v>
      </c>
      <c r="FK144" s="3">
        <v>0</v>
      </c>
      <c r="FL144" s="3">
        <v>0</v>
      </c>
      <c r="FM144" s="3">
        <v>0</v>
      </c>
      <c r="FN144" s="3">
        <v>0</v>
      </c>
      <c r="FO144" s="3">
        <v>0</v>
      </c>
      <c r="FP144" s="3">
        <v>0</v>
      </c>
      <c r="FQ144" s="3">
        <v>0</v>
      </c>
      <c r="FR144" s="3">
        <v>0</v>
      </c>
    </row>
    <row r="145" spans="1:174" s="9" customFormat="1" collapsed="1">
      <c r="A145" s="2" t="s">
        <v>190</v>
      </c>
      <c r="B145" s="11">
        <f>+B146</f>
        <v>2238497688</v>
      </c>
      <c r="C145" s="11">
        <f>+C146</f>
        <v>1749329669</v>
      </c>
      <c r="D145" s="11">
        <f>+D146</f>
        <v>944107715</v>
      </c>
      <c r="E145" s="11">
        <f>+E146</f>
        <v>935640057</v>
      </c>
      <c r="F145" s="11">
        <f t="shared" ref="F145:BQ145" si="111">+F146</f>
        <v>1308545875</v>
      </c>
      <c r="G145" s="11">
        <f t="shared" si="111"/>
        <v>1120685495</v>
      </c>
      <c r="H145" s="11">
        <f t="shared" si="111"/>
        <v>694929496</v>
      </c>
      <c r="I145" s="11"/>
      <c r="J145" s="11">
        <f t="shared" si="111"/>
        <v>686461838</v>
      </c>
      <c r="K145" s="11">
        <f t="shared" si="111"/>
        <v>0</v>
      </c>
      <c r="L145" s="11">
        <f t="shared" si="111"/>
        <v>0</v>
      </c>
      <c r="M145" s="11">
        <f t="shared" si="111"/>
        <v>0</v>
      </c>
      <c r="N145" s="11">
        <f t="shared" si="111"/>
        <v>0</v>
      </c>
      <c r="O145" s="11">
        <f t="shared" si="111"/>
        <v>105000000</v>
      </c>
      <c r="P145" s="11">
        <f t="shared" si="111"/>
        <v>55000000</v>
      </c>
      <c r="Q145" s="11">
        <f t="shared" si="111"/>
        <v>30000000</v>
      </c>
      <c r="R145" s="11">
        <f t="shared" si="111"/>
        <v>30000000</v>
      </c>
      <c r="S145" s="11">
        <f t="shared" si="111"/>
        <v>81300000</v>
      </c>
      <c r="T145" s="11">
        <f t="shared" si="111"/>
        <v>34779587</v>
      </c>
      <c r="U145" s="11">
        <f t="shared" si="111"/>
        <v>0</v>
      </c>
      <c r="V145" s="11">
        <f t="shared" si="111"/>
        <v>0</v>
      </c>
      <c r="W145" s="11">
        <f t="shared" si="111"/>
        <v>0</v>
      </c>
      <c r="X145" s="11">
        <f t="shared" si="111"/>
        <v>0</v>
      </c>
      <c r="Y145" s="11">
        <f t="shared" si="111"/>
        <v>0</v>
      </c>
      <c r="Z145" s="11">
        <f t="shared" si="111"/>
        <v>0</v>
      </c>
      <c r="AA145" s="11">
        <f t="shared" si="111"/>
        <v>6657513</v>
      </c>
      <c r="AB145" s="11">
        <f t="shared" si="111"/>
        <v>6657513</v>
      </c>
      <c r="AC145" s="11">
        <f t="shared" si="111"/>
        <v>6657513</v>
      </c>
      <c r="AD145" s="11">
        <f t="shared" si="111"/>
        <v>6657513</v>
      </c>
      <c r="AE145" s="11">
        <f t="shared" si="111"/>
        <v>0</v>
      </c>
      <c r="AF145" s="11">
        <f t="shared" si="111"/>
        <v>0</v>
      </c>
      <c r="AG145" s="11">
        <f t="shared" si="111"/>
        <v>0</v>
      </c>
      <c r="AH145" s="11">
        <f t="shared" si="111"/>
        <v>0</v>
      </c>
      <c r="AI145" s="11">
        <f t="shared" si="111"/>
        <v>520000000</v>
      </c>
      <c r="AJ145" s="11">
        <f t="shared" si="111"/>
        <v>520000000</v>
      </c>
      <c r="AK145" s="11">
        <f t="shared" si="111"/>
        <v>203805999</v>
      </c>
      <c r="AL145" s="11">
        <f t="shared" si="111"/>
        <v>203805999</v>
      </c>
      <c r="AM145" s="11">
        <f t="shared" si="111"/>
        <v>5000000</v>
      </c>
      <c r="AN145" s="11">
        <f t="shared" si="111"/>
        <v>512</v>
      </c>
      <c r="AO145" s="11">
        <f t="shared" si="111"/>
        <v>512</v>
      </c>
      <c r="AP145" s="11">
        <f t="shared" si="111"/>
        <v>512</v>
      </c>
      <c r="AQ145" s="11">
        <f t="shared" si="111"/>
        <v>0</v>
      </c>
      <c r="AR145" s="11">
        <f t="shared" si="111"/>
        <v>0</v>
      </c>
      <c r="AS145" s="11">
        <f t="shared" si="111"/>
        <v>0</v>
      </c>
      <c r="AT145" s="11">
        <f t="shared" si="111"/>
        <v>0</v>
      </c>
      <c r="AU145" s="11">
        <f t="shared" si="111"/>
        <v>0</v>
      </c>
      <c r="AV145" s="11">
        <f t="shared" si="111"/>
        <v>0</v>
      </c>
      <c r="AW145" s="11">
        <f t="shared" si="111"/>
        <v>0</v>
      </c>
      <c r="AX145" s="11">
        <f t="shared" si="111"/>
        <v>0</v>
      </c>
      <c r="AY145" s="11">
        <f t="shared" si="111"/>
        <v>0</v>
      </c>
      <c r="AZ145" s="11">
        <f t="shared" si="111"/>
        <v>0</v>
      </c>
      <c r="BA145" s="11">
        <f t="shared" si="111"/>
        <v>0</v>
      </c>
      <c r="BB145" s="11">
        <f t="shared" si="111"/>
        <v>0</v>
      </c>
      <c r="BC145" s="11">
        <f t="shared" si="111"/>
        <v>0</v>
      </c>
      <c r="BD145" s="11">
        <f t="shared" si="111"/>
        <v>0</v>
      </c>
      <c r="BE145" s="11">
        <f t="shared" si="111"/>
        <v>0</v>
      </c>
      <c r="BF145" s="11">
        <f t="shared" si="111"/>
        <v>0</v>
      </c>
      <c r="BG145" s="11">
        <f t="shared" si="111"/>
        <v>0</v>
      </c>
      <c r="BH145" s="11">
        <f t="shared" si="111"/>
        <v>0</v>
      </c>
      <c r="BI145" s="11">
        <f t="shared" si="111"/>
        <v>0</v>
      </c>
      <c r="BJ145" s="11">
        <f t="shared" si="111"/>
        <v>0</v>
      </c>
      <c r="BK145" s="11">
        <f t="shared" si="111"/>
        <v>0</v>
      </c>
      <c r="BL145" s="11">
        <f t="shared" si="111"/>
        <v>0</v>
      </c>
      <c r="BM145" s="11">
        <f t="shared" si="111"/>
        <v>0</v>
      </c>
      <c r="BN145" s="11">
        <f t="shared" si="111"/>
        <v>0</v>
      </c>
      <c r="BO145" s="11">
        <f t="shared" si="111"/>
        <v>0</v>
      </c>
      <c r="BP145" s="11">
        <f t="shared" si="111"/>
        <v>0</v>
      </c>
      <c r="BQ145" s="11">
        <f t="shared" si="111"/>
        <v>0</v>
      </c>
      <c r="BR145" s="11">
        <f t="shared" ref="BR145:EC145" si="112">+BR146</f>
        <v>0</v>
      </c>
      <c r="BS145" s="11">
        <f t="shared" si="112"/>
        <v>12994300</v>
      </c>
      <c r="BT145" s="11">
        <f t="shared" si="112"/>
        <v>12206562</v>
      </c>
      <c r="BU145" s="11">
        <f t="shared" si="112"/>
        <v>8714195</v>
      </c>
      <c r="BV145" s="11">
        <f t="shared" si="112"/>
        <v>8714195</v>
      </c>
      <c r="BW145" s="11">
        <f t="shared" si="112"/>
        <v>0</v>
      </c>
      <c r="BX145" s="11">
        <f t="shared" si="112"/>
        <v>0</v>
      </c>
      <c r="BY145" s="11">
        <f t="shared" si="112"/>
        <v>0</v>
      </c>
      <c r="BZ145" s="11">
        <f t="shared" si="112"/>
        <v>0</v>
      </c>
      <c r="CA145" s="11">
        <f t="shared" si="112"/>
        <v>0</v>
      </c>
      <c r="CB145" s="11">
        <f t="shared" si="112"/>
        <v>0</v>
      </c>
      <c r="CC145" s="11">
        <f t="shared" si="112"/>
        <v>0</v>
      </c>
      <c r="CD145" s="11">
        <f t="shared" si="112"/>
        <v>0</v>
      </c>
      <c r="CE145" s="11">
        <f t="shared" si="112"/>
        <v>0</v>
      </c>
      <c r="CF145" s="11">
        <f t="shared" si="112"/>
        <v>0</v>
      </c>
      <c r="CG145" s="11">
        <f t="shared" si="112"/>
        <v>0</v>
      </c>
      <c r="CH145" s="11">
        <f t="shared" si="112"/>
        <v>0</v>
      </c>
      <c r="CI145" s="11">
        <f t="shared" si="112"/>
        <v>0</v>
      </c>
      <c r="CJ145" s="11">
        <f t="shared" si="112"/>
        <v>0</v>
      </c>
      <c r="CK145" s="11">
        <f t="shared" si="112"/>
        <v>0</v>
      </c>
      <c r="CL145" s="11">
        <f t="shared" si="112"/>
        <v>0</v>
      </c>
      <c r="CM145" s="11">
        <f t="shared" si="112"/>
        <v>0</v>
      </c>
      <c r="CN145" s="11">
        <f t="shared" si="112"/>
        <v>0</v>
      </c>
      <c r="CO145" s="11">
        <f t="shared" si="112"/>
        <v>0</v>
      </c>
      <c r="CP145" s="11">
        <f t="shared" si="112"/>
        <v>0</v>
      </c>
      <c r="CQ145" s="11">
        <f t="shared" si="112"/>
        <v>0</v>
      </c>
      <c r="CR145" s="11">
        <f t="shared" si="112"/>
        <v>0</v>
      </c>
      <c r="CS145" s="11">
        <f t="shared" si="112"/>
        <v>0</v>
      </c>
      <c r="CT145" s="11">
        <f t="shared" si="112"/>
        <v>0</v>
      </c>
      <c r="CU145" s="11">
        <f t="shared" si="112"/>
        <v>0</v>
      </c>
      <c r="CV145" s="11">
        <f t="shared" si="112"/>
        <v>0</v>
      </c>
      <c r="CW145" s="11">
        <f t="shared" si="112"/>
        <v>0</v>
      </c>
      <c r="CX145" s="11">
        <f t="shared" si="112"/>
        <v>0</v>
      </c>
      <c r="CY145" s="11">
        <f t="shared" si="112"/>
        <v>0</v>
      </c>
      <c r="CZ145" s="11">
        <f t="shared" si="112"/>
        <v>0</v>
      </c>
      <c r="DA145" s="11">
        <f t="shared" si="112"/>
        <v>0</v>
      </c>
      <c r="DB145" s="11">
        <f t="shared" si="112"/>
        <v>0</v>
      </c>
      <c r="DC145" s="11">
        <f t="shared" si="112"/>
        <v>0</v>
      </c>
      <c r="DD145" s="11">
        <f t="shared" si="112"/>
        <v>0</v>
      </c>
      <c r="DE145" s="11">
        <f t="shared" si="112"/>
        <v>0</v>
      </c>
      <c r="DF145" s="11">
        <f t="shared" si="112"/>
        <v>0</v>
      </c>
      <c r="DG145" s="11">
        <f t="shared" si="112"/>
        <v>199000000</v>
      </c>
      <c r="DH145" s="11">
        <f t="shared" si="112"/>
        <v>0</v>
      </c>
      <c r="DI145" s="11">
        <f t="shared" si="112"/>
        <v>0</v>
      </c>
      <c r="DJ145" s="11">
        <f t="shared" si="112"/>
        <v>0</v>
      </c>
      <c r="DK145" s="11">
        <f t="shared" si="112"/>
        <v>0</v>
      </c>
      <c r="DL145" s="11">
        <f t="shared" si="112"/>
        <v>0</v>
      </c>
      <c r="DM145" s="11">
        <f t="shared" si="112"/>
        <v>0</v>
      </c>
      <c r="DN145" s="11">
        <f t="shared" si="112"/>
        <v>0</v>
      </c>
      <c r="DO145" s="11">
        <f t="shared" si="112"/>
        <v>0</v>
      </c>
      <c r="DP145" s="11">
        <f t="shared" si="112"/>
        <v>0</v>
      </c>
      <c r="DQ145" s="11">
        <f t="shared" si="112"/>
        <v>0</v>
      </c>
      <c r="DR145" s="11">
        <f t="shared" si="112"/>
        <v>0</v>
      </c>
      <c r="DS145" s="11">
        <f t="shared" si="112"/>
        <v>0</v>
      </c>
      <c r="DT145" s="11">
        <f t="shared" si="112"/>
        <v>0</v>
      </c>
      <c r="DU145" s="11">
        <f t="shared" si="112"/>
        <v>0</v>
      </c>
      <c r="DV145" s="11">
        <f t="shared" si="112"/>
        <v>0</v>
      </c>
      <c r="DW145" s="11">
        <f t="shared" si="112"/>
        <v>0</v>
      </c>
      <c r="DX145" s="11">
        <f t="shared" si="112"/>
        <v>0</v>
      </c>
      <c r="DY145" s="11">
        <f t="shared" si="112"/>
        <v>0</v>
      </c>
      <c r="DZ145" s="11">
        <f t="shared" si="112"/>
        <v>0</v>
      </c>
      <c r="EA145" s="11">
        <f t="shared" si="112"/>
        <v>0</v>
      </c>
      <c r="EB145" s="11">
        <f t="shared" si="112"/>
        <v>0</v>
      </c>
      <c r="EC145" s="11">
        <f t="shared" si="112"/>
        <v>0</v>
      </c>
      <c r="ED145" s="11">
        <f t="shared" ref="ED145:FR145" si="113">+ED146</f>
        <v>0</v>
      </c>
      <c r="EE145" s="11">
        <f t="shared" si="113"/>
        <v>0</v>
      </c>
      <c r="EF145" s="11">
        <f t="shared" si="113"/>
        <v>0</v>
      </c>
      <c r="EG145" s="11">
        <f t="shared" si="113"/>
        <v>0</v>
      </c>
      <c r="EH145" s="11">
        <f t="shared" si="113"/>
        <v>0</v>
      </c>
      <c r="EI145" s="11">
        <f t="shared" si="113"/>
        <v>0</v>
      </c>
      <c r="EJ145" s="11">
        <f t="shared" si="113"/>
        <v>0</v>
      </c>
      <c r="EK145" s="11">
        <f t="shared" si="113"/>
        <v>0</v>
      </c>
      <c r="EL145" s="11">
        <f t="shared" si="113"/>
        <v>0</v>
      </c>
      <c r="EM145" s="11">
        <f t="shared" si="113"/>
        <v>0</v>
      </c>
      <c r="EN145" s="11">
        <f t="shared" si="113"/>
        <v>0</v>
      </c>
      <c r="EO145" s="11">
        <f t="shared" si="113"/>
        <v>0</v>
      </c>
      <c r="EP145" s="11">
        <f t="shared" si="113"/>
        <v>0</v>
      </c>
      <c r="EQ145" s="11">
        <f t="shared" si="113"/>
        <v>0</v>
      </c>
      <c r="ER145" s="11">
        <f t="shared" si="113"/>
        <v>0</v>
      </c>
      <c r="ES145" s="11">
        <f t="shared" si="113"/>
        <v>0</v>
      </c>
      <c r="ET145" s="11">
        <f t="shared" si="113"/>
        <v>0</v>
      </c>
      <c r="EU145" s="11">
        <f t="shared" si="113"/>
        <v>0</v>
      </c>
      <c r="EV145" s="11">
        <f t="shared" si="113"/>
        <v>0</v>
      </c>
      <c r="EW145" s="11">
        <f t="shared" si="113"/>
        <v>0</v>
      </c>
      <c r="EX145" s="11">
        <f t="shared" si="113"/>
        <v>0</v>
      </c>
      <c r="EY145" s="11">
        <f t="shared" si="113"/>
        <v>0</v>
      </c>
      <c r="EZ145" s="11">
        <f t="shared" si="113"/>
        <v>0</v>
      </c>
      <c r="FA145" s="11">
        <f t="shared" si="113"/>
        <v>0</v>
      </c>
      <c r="FB145" s="11">
        <f t="shared" si="113"/>
        <v>0</v>
      </c>
      <c r="FC145" s="11">
        <f t="shared" si="113"/>
        <v>0</v>
      </c>
      <c r="FD145" s="11">
        <f t="shared" si="113"/>
        <v>0</v>
      </c>
      <c r="FE145" s="11">
        <f t="shared" si="113"/>
        <v>0</v>
      </c>
      <c r="FF145" s="11">
        <f t="shared" si="113"/>
        <v>0</v>
      </c>
      <c r="FG145" s="11">
        <f t="shared" si="113"/>
        <v>0</v>
      </c>
      <c r="FH145" s="11">
        <f t="shared" si="113"/>
        <v>0</v>
      </c>
      <c r="FI145" s="11">
        <f t="shared" si="113"/>
        <v>0</v>
      </c>
      <c r="FJ145" s="11">
        <f t="shared" si="113"/>
        <v>0</v>
      </c>
      <c r="FK145" s="11">
        <f t="shared" si="113"/>
        <v>0</v>
      </c>
      <c r="FL145" s="11">
        <f t="shared" si="113"/>
        <v>0</v>
      </c>
      <c r="FM145" s="11">
        <f t="shared" si="113"/>
        <v>0</v>
      </c>
      <c r="FN145" s="11">
        <f t="shared" si="113"/>
        <v>0</v>
      </c>
      <c r="FO145" s="11">
        <f t="shared" si="113"/>
        <v>0</v>
      </c>
      <c r="FP145" s="11">
        <f t="shared" si="113"/>
        <v>0</v>
      </c>
      <c r="FQ145" s="11">
        <f t="shared" si="113"/>
        <v>0</v>
      </c>
      <c r="FR145" s="11">
        <f t="shared" si="113"/>
        <v>0</v>
      </c>
    </row>
    <row r="146" spans="1:174" s="10" customFormat="1">
      <c r="A146" s="12" t="s">
        <v>191</v>
      </c>
      <c r="B146" s="13">
        <f>+B147+B153</f>
        <v>2238497688</v>
      </c>
      <c r="C146" s="13">
        <f>+C147+C153</f>
        <v>1749329669</v>
      </c>
      <c r="D146" s="13">
        <f>+D147+D153</f>
        <v>944107715</v>
      </c>
      <c r="E146" s="13">
        <f>+E147+E153</f>
        <v>935640057</v>
      </c>
      <c r="F146" s="13">
        <f t="shared" ref="F146:BQ146" si="114">+F147+F153</f>
        <v>1308545875</v>
      </c>
      <c r="G146" s="13">
        <f t="shared" si="114"/>
        <v>1120685495</v>
      </c>
      <c r="H146" s="13">
        <f t="shared" si="114"/>
        <v>694929496</v>
      </c>
      <c r="I146" s="13"/>
      <c r="J146" s="13">
        <f t="shared" si="114"/>
        <v>686461838</v>
      </c>
      <c r="K146" s="13">
        <f t="shared" si="114"/>
        <v>0</v>
      </c>
      <c r="L146" s="13">
        <f t="shared" si="114"/>
        <v>0</v>
      </c>
      <c r="M146" s="13">
        <f t="shared" si="114"/>
        <v>0</v>
      </c>
      <c r="N146" s="13">
        <f t="shared" si="114"/>
        <v>0</v>
      </c>
      <c r="O146" s="13">
        <f t="shared" si="114"/>
        <v>105000000</v>
      </c>
      <c r="P146" s="13">
        <f t="shared" si="114"/>
        <v>55000000</v>
      </c>
      <c r="Q146" s="13">
        <f t="shared" si="114"/>
        <v>30000000</v>
      </c>
      <c r="R146" s="13">
        <f t="shared" si="114"/>
        <v>30000000</v>
      </c>
      <c r="S146" s="13">
        <f t="shared" si="114"/>
        <v>81300000</v>
      </c>
      <c r="T146" s="13">
        <f t="shared" si="114"/>
        <v>34779587</v>
      </c>
      <c r="U146" s="13">
        <f t="shared" si="114"/>
        <v>0</v>
      </c>
      <c r="V146" s="13">
        <f t="shared" si="114"/>
        <v>0</v>
      </c>
      <c r="W146" s="13">
        <f t="shared" si="114"/>
        <v>0</v>
      </c>
      <c r="X146" s="13">
        <f t="shared" si="114"/>
        <v>0</v>
      </c>
      <c r="Y146" s="13">
        <f t="shared" si="114"/>
        <v>0</v>
      </c>
      <c r="Z146" s="13">
        <f t="shared" si="114"/>
        <v>0</v>
      </c>
      <c r="AA146" s="13">
        <f t="shared" si="114"/>
        <v>6657513</v>
      </c>
      <c r="AB146" s="13">
        <f t="shared" si="114"/>
        <v>6657513</v>
      </c>
      <c r="AC146" s="13">
        <f t="shared" si="114"/>
        <v>6657513</v>
      </c>
      <c r="AD146" s="13">
        <f t="shared" si="114"/>
        <v>6657513</v>
      </c>
      <c r="AE146" s="13">
        <f t="shared" si="114"/>
        <v>0</v>
      </c>
      <c r="AF146" s="13">
        <f t="shared" si="114"/>
        <v>0</v>
      </c>
      <c r="AG146" s="13">
        <f t="shared" si="114"/>
        <v>0</v>
      </c>
      <c r="AH146" s="13">
        <f t="shared" si="114"/>
        <v>0</v>
      </c>
      <c r="AI146" s="13">
        <f t="shared" si="114"/>
        <v>520000000</v>
      </c>
      <c r="AJ146" s="13">
        <f t="shared" si="114"/>
        <v>520000000</v>
      </c>
      <c r="AK146" s="13">
        <f t="shared" si="114"/>
        <v>203805999</v>
      </c>
      <c r="AL146" s="13">
        <f t="shared" si="114"/>
        <v>203805999</v>
      </c>
      <c r="AM146" s="13">
        <f t="shared" si="114"/>
        <v>5000000</v>
      </c>
      <c r="AN146" s="13">
        <f t="shared" si="114"/>
        <v>512</v>
      </c>
      <c r="AO146" s="13">
        <f t="shared" si="114"/>
        <v>512</v>
      </c>
      <c r="AP146" s="13">
        <f t="shared" si="114"/>
        <v>512</v>
      </c>
      <c r="AQ146" s="13">
        <f t="shared" si="114"/>
        <v>0</v>
      </c>
      <c r="AR146" s="13">
        <f t="shared" si="114"/>
        <v>0</v>
      </c>
      <c r="AS146" s="13">
        <f t="shared" si="114"/>
        <v>0</v>
      </c>
      <c r="AT146" s="13">
        <f t="shared" si="114"/>
        <v>0</v>
      </c>
      <c r="AU146" s="13">
        <f t="shared" si="114"/>
        <v>0</v>
      </c>
      <c r="AV146" s="13">
        <f t="shared" si="114"/>
        <v>0</v>
      </c>
      <c r="AW146" s="13">
        <f t="shared" si="114"/>
        <v>0</v>
      </c>
      <c r="AX146" s="13">
        <f t="shared" si="114"/>
        <v>0</v>
      </c>
      <c r="AY146" s="13">
        <f t="shared" si="114"/>
        <v>0</v>
      </c>
      <c r="AZ146" s="13">
        <f t="shared" si="114"/>
        <v>0</v>
      </c>
      <c r="BA146" s="13">
        <f t="shared" si="114"/>
        <v>0</v>
      </c>
      <c r="BB146" s="13">
        <f t="shared" si="114"/>
        <v>0</v>
      </c>
      <c r="BC146" s="13">
        <f t="shared" si="114"/>
        <v>0</v>
      </c>
      <c r="BD146" s="13">
        <f t="shared" si="114"/>
        <v>0</v>
      </c>
      <c r="BE146" s="13">
        <f t="shared" si="114"/>
        <v>0</v>
      </c>
      <c r="BF146" s="13">
        <f t="shared" si="114"/>
        <v>0</v>
      </c>
      <c r="BG146" s="13">
        <f t="shared" si="114"/>
        <v>0</v>
      </c>
      <c r="BH146" s="13">
        <f t="shared" si="114"/>
        <v>0</v>
      </c>
      <c r="BI146" s="13">
        <f t="shared" si="114"/>
        <v>0</v>
      </c>
      <c r="BJ146" s="13">
        <f t="shared" si="114"/>
        <v>0</v>
      </c>
      <c r="BK146" s="13">
        <f t="shared" si="114"/>
        <v>0</v>
      </c>
      <c r="BL146" s="13">
        <f t="shared" si="114"/>
        <v>0</v>
      </c>
      <c r="BM146" s="13">
        <f t="shared" si="114"/>
        <v>0</v>
      </c>
      <c r="BN146" s="13">
        <f t="shared" si="114"/>
        <v>0</v>
      </c>
      <c r="BO146" s="13">
        <f t="shared" si="114"/>
        <v>0</v>
      </c>
      <c r="BP146" s="13">
        <f t="shared" si="114"/>
        <v>0</v>
      </c>
      <c r="BQ146" s="13">
        <f t="shared" si="114"/>
        <v>0</v>
      </c>
      <c r="BR146" s="13">
        <f t="shared" ref="BR146:EC146" si="115">+BR147+BR153</f>
        <v>0</v>
      </c>
      <c r="BS146" s="13">
        <f t="shared" si="115"/>
        <v>12994300</v>
      </c>
      <c r="BT146" s="13">
        <f t="shared" si="115"/>
        <v>12206562</v>
      </c>
      <c r="BU146" s="13">
        <f t="shared" si="115"/>
        <v>8714195</v>
      </c>
      <c r="BV146" s="13">
        <f t="shared" si="115"/>
        <v>8714195</v>
      </c>
      <c r="BW146" s="13">
        <f t="shared" si="115"/>
        <v>0</v>
      </c>
      <c r="BX146" s="13">
        <f t="shared" si="115"/>
        <v>0</v>
      </c>
      <c r="BY146" s="13">
        <f t="shared" si="115"/>
        <v>0</v>
      </c>
      <c r="BZ146" s="13">
        <f t="shared" si="115"/>
        <v>0</v>
      </c>
      <c r="CA146" s="13">
        <f t="shared" si="115"/>
        <v>0</v>
      </c>
      <c r="CB146" s="13">
        <f t="shared" si="115"/>
        <v>0</v>
      </c>
      <c r="CC146" s="13">
        <f t="shared" si="115"/>
        <v>0</v>
      </c>
      <c r="CD146" s="13">
        <f t="shared" si="115"/>
        <v>0</v>
      </c>
      <c r="CE146" s="13">
        <f t="shared" si="115"/>
        <v>0</v>
      </c>
      <c r="CF146" s="13">
        <f t="shared" si="115"/>
        <v>0</v>
      </c>
      <c r="CG146" s="13">
        <f t="shared" si="115"/>
        <v>0</v>
      </c>
      <c r="CH146" s="13">
        <f t="shared" si="115"/>
        <v>0</v>
      </c>
      <c r="CI146" s="13">
        <f t="shared" si="115"/>
        <v>0</v>
      </c>
      <c r="CJ146" s="13">
        <f t="shared" si="115"/>
        <v>0</v>
      </c>
      <c r="CK146" s="13">
        <f t="shared" si="115"/>
        <v>0</v>
      </c>
      <c r="CL146" s="13">
        <f t="shared" si="115"/>
        <v>0</v>
      </c>
      <c r="CM146" s="13">
        <f t="shared" si="115"/>
        <v>0</v>
      </c>
      <c r="CN146" s="13">
        <f t="shared" si="115"/>
        <v>0</v>
      </c>
      <c r="CO146" s="13">
        <f t="shared" si="115"/>
        <v>0</v>
      </c>
      <c r="CP146" s="13">
        <f t="shared" si="115"/>
        <v>0</v>
      </c>
      <c r="CQ146" s="13">
        <f t="shared" si="115"/>
        <v>0</v>
      </c>
      <c r="CR146" s="13">
        <f t="shared" si="115"/>
        <v>0</v>
      </c>
      <c r="CS146" s="13">
        <f t="shared" si="115"/>
        <v>0</v>
      </c>
      <c r="CT146" s="13">
        <f t="shared" si="115"/>
        <v>0</v>
      </c>
      <c r="CU146" s="13">
        <f t="shared" si="115"/>
        <v>0</v>
      </c>
      <c r="CV146" s="13">
        <f t="shared" si="115"/>
        <v>0</v>
      </c>
      <c r="CW146" s="13">
        <f t="shared" si="115"/>
        <v>0</v>
      </c>
      <c r="CX146" s="13">
        <f t="shared" si="115"/>
        <v>0</v>
      </c>
      <c r="CY146" s="13">
        <f t="shared" si="115"/>
        <v>0</v>
      </c>
      <c r="CZ146" s="13">
        <f t="shared" si="115"/>
        <v>0</v>
      </c>
      <c r="DA146" s="13">
        <f t="shared" si="115"/>
        <v>0</v>
      </c>
      <c r="DB146" s="13">
        <f t="shared" si="115"/>
        <v>0</v>
      </c>
      <c r="DC146" s="13">
        <f t="shared" si="115"/>
        <v>0</v>
      </c>
      <c r="DD146" s="13">
        <f t="shared" si="115"/>
        <v>0</v>
      </c>
      <c r="DE146" s="13">
        <f t="shared" si="115"/>
        <v>0</v>
      </c>
      <c r="DF146" s="13">
        <f t="shared" si="115"/>
        <v>0</v>
      </c>
      <c r="DG146" s="13">
        <f t="shared" si="115"/>
        <v>199000000</v>
      </c>
      <c r="DH146" s="13">
        <f t="shared" si="115"/>
        <v>0</v>
      </c>
      <c r="DI146" s="13">
        <f t="shared" si="115"/>
        <v>0</v>
      </c>
      <c r="DJ146" s="13">
        <f t="shared" si="115"/>
        <v>0</v>
      </c>
      <c r="DK146" s="13">
        <f t="shared" si="115"/>
        <v>0</v>
      </c>
      <c r="DL146" s="13">
        <f t="shared" si="115"/>
        <v>0</v>
      </c>
      <c r="DM146" s="13">
        <f t="shared" si="115"/>
        <v>0</v>
      </c>
      <c r="DN146" s="13">
        <f t="shared" si="115"/>
        <v>0</v>
      </c>
      <c r="DO146" s="13">
        <f t="shared" si="115"/>
        <v>0</v>
      </c>
      <c r="DP146" s="13">
        <f t="shared" si="115"/>
        <v>0</v>
      </c>
      <c r="DQ146" s="13">
        <f t="shared" si="115"/>
        <v>0</v>
      </c>
      <c r="DR146" s="13">
        <f t="shared" si="115"/>
        <v>0</v>
      </c>
      <c r="DS146" s="13">
        <f t="shared" si="115"/>
        <v>0</v>
      </c>
      <c r="DT146" s="13">
        <f t="shared" si="115"/>
        <v>0</v>
      </c>
      <c r="DU146" s="13">
        <f t="shared" si="115"/>
        <v>0</v>
      </c>
      <c r="DV146" s="13">
        <f t="shared" si="115"/>
        <v>0</v>
      </c>
      <c r="DW146" s="13">
        <f t="shared" si="115"/>
        <v>0</v>
      </c>
      <c r="DX146" s="13">
        <f t="shared" si="115"/>
        <v>0</v>
      </c>
      <c r="DY146" s="13">
        <f t="shared" si="115"/>
        <v>0</v>
      </c>
      <c r="DZ146" s="13">
        <f t="shared" si="115"/>
        <v>0</v>
      </c>
      <c r="EA146" s="13">
        <f t="shared" si="115"/>
        <v>0</v>
      </c>
      <c r="EB146" s="13">
        <f t="shared" si="115"/>
        <v>0</v>
      </c>
      <c r="EC146" s="13">
        <f t="shared" si="115"/>
        <v>0</v>
      </c>
      <c r="ED146" s="13">
        <f t="shared" ref="ED146:FR146" si="116">+ED147+ED153</f>
        <v>0</v>
      </c>
      <c r="EE146" s="13">
        <f t="shared" si="116"/>
        <v>0</v>
      </c>
      <c r="EF146" s="13">
        <f t="shared" si="116"/>
        <v>0</v>
      </c>
      <c r="EG146" s="13">
        <f t="shared" si="116"/>
        <v>0</v>
      </c>
      <c r="EH146" s="13">
        <f t="shared" si="116"/>
        <v>0</v>
      </c>
      <c r="EI146" s="13">
        <f t="shared" si="116"/>
        <v>0</v>
      </c>
      <c r="EJ146" s="13">
        <f t="shared" si="116"/>
        <v>0</v>
      </c>
      <c r="EK146" s="13">
        <f t="shared" si="116"/>
        <v>0</v>
      </c>
      <c r="EL146" s="13">
        <f t="shared" si="116"/>
        <v>0</v>
      </c>
      <c r="EM146" s="13">
        <f t="shared" si="116"/>
        <v>0</v>
      </c>
      <c r="EN146" s="13">
        <f t="shared" si="116"/>
        <v>0</v>
      </c>
      <c r="EO146" s="13">
        <f t="shared" si="116"/>
        <v>0</v>
      </c>
      <c r="EP146" s="13">
        <f t="shared" si="116"/>
        <v>0</v>
      </c>
      <c r="EQ146" s="13">
        <f t="shared" si="116"/>
        <v>0</v>
      </c>
      <c r="ER146" s="13">
        <f t="shared" si="116"/>
        <v>0</v>
      </c>
      <c r="ES146" s="13">
        <f t="shared" si="116"/>
        <v>0</v>
      </c>
      <c r="ET146" s="13">
        <f t="shared" si="116"/>
        <v>0</v>
      </c>
      <c r="EU146" s="13">
        <f t="shared" si="116"/>
        <v>0</v>
      </c>
      <c r="EV146" s="13">
        <f t="shared" si="116"/>
        <v>0</v>
      </c>
      <c r="EW146" s="13">
        <f t="shared" si="116"/>
        <v>0</v>
      </c>
      <c r="EX146" s="13">
        <f t="shared" si="116"/>
        <v>0</v>
      </c>
      <c r="EY146" s="13">
        <f t="shared" si="116"/>
        <v>0</v>
      </c>
      <c r="EZ146" s="13">
        <f t="shared" si="116"/>
        <v>0</v>
      </c>
      <c r="FA146" s="13">
        <f t="shared" si="116"/>
        <v>0</v>
      </c>
      <c r="FB146" s="13">
        <f t="shared" si="116"/>
        <v>0</v>
      </c>
      <c r="FC146" s="13">
        <f t="shared" si="116"/>
        <v>0</v>
      </c>
      <c r="FD146" s="13">
        <f t="shared" si="116"/>
        <v>0</v>
      </c>
      <c r="FE146" s="13">
        <f t="shared" si="116"/>
        <v>0</v>
      </c>
      <c r="FF146" s="13">
        <f t="shared" si="116"/>
        <v>0</v>
      </c>
      <c r="FG146" s="13">
        <f t="shared" si="116"/>
        <v>0</v>
      </c>
      <c r="FH146" s="13">
        <f t="shared" si="116"/>
        <v>0</v>
      </c>
      <c r="FI146" s="13">
        <f t="shared" si="116"/>
        <v>0</v>
      </c>
      <c r="FJ146" s="13">
        <f t="shared" si="116"/>
        <v>0</v>
      </c>
      <c r="FK146" s="13">
        <f t="shared" si="116"/>
        <v>0</v>
      </c>
      <c r="FL146" s="13">
        <f t="shared" si="116"/>
        <v>0</v>
      </c>
      <c r="FM146" s="13">
        <f t="shared" si="116"/>
        <v>0</v>
      </c>
      <c r="FN146" s="13">
        <f t="shared" si="116"/>
        <v>0</v>
      </c>
      <c r="FO146" s="13">
        <f t="shared" si="116"/>
        <v>0</v>
      </c>
      <c r="FP146" s="13">
        <f t="shared" si="116"/>
        <v>0</v>
      </c>
      <c r="FQ146" s="13">
        <f t="shared" si="116"/>
        <v>0</v>
      </c>
      <c r="FR146" s="13">
        <f t="shared" si="116"/>
        <v>0</v>
      </c>
    </row>
    <row r="147" spans="1:174" s="15" customFormat="1">
      <c r="A147" s="18" t="s">
        <v>192</v>
      </c>
      <c r="B147" s="19">
        <f>+SUM(B148:B152)</f>
        <v>690948488</v>
      </c>
      <c r="C147" s="19">
        <f>+SUM(C148:C152)</f>
        <v>460370000</v>
      </c>
      <c r="D147" s="19">
        <f>+SUM(D148:D152)</f>
        <v>0</v>
      </c>
      <c r="E147" s="19">
        <f>+SUM(E148:E152)</f>
        <v>0</v>
      </c>
      <c r="F147" s="19">
        <f t="shared" ref="F147:BQ147" si="117">+SUM(F148:F152)</f>
        <v>281948488</v>
      </c>
      <c r="G147" s="19">
        <f t="shared" si="117"/>
        <v>208870000</v>
      </c>
      <c r="H147" s="19">
        <f t="shared" si="117"/>
        <v>0</v>
      </c>
      <c r="I147" s="19"/>
      <c r="J147" s="19">
        <f t="shared" si="117"/>
        <v>0</v>
      </c>
      <c r="K147" s="19">
        <f t="shared" si="117"/>
        <v>0</v>
      </c>
      <c r="L147" s="19">
        <f t="shared" si="117"/>
        <v>0</v>
      </c>
      <c r="M147" s="19">
        <f t="shared" si="117"/>
        <v>0</v>
      </c>
      <c r="N147" s="19">
        <f t="shared" si="117"/>
        <v>0</v>
      </c>
      <c r="O147" s="19">
        <f t="shared" si="117"/>
        <v>50000000</v>
      </c>
      <c r="P147" s="19">
        <f t="shared" si="117"/>
        <v>0</v>
      </c>
      <c r="Q147" s="19">
        <f t="shared" si="117"/>
        <v>0</v>
      </c>
      <c r="R147" s="19">
        <f t="shared" si="117"/>
        <v>0</v>
      </c>
      <c r="S147" s="19">
        <f t="shared" si="117"/>
        <v>0</v>
      </c>
      <c r="T147" s="19">
        <f t="shared" si="117"/>
        <v>0</v>
      </c>
      <c r="U147" s="19">
        <f t="shared" si="117"/>
        <v>0</v>
      </c>
      <c r="V147" s="19">
        <f t="shared" si="117"/>
        <v>0</v>
      </c>
      <c r="W147" s="19">
        <f t="shared" si="117"/>
        <v>0</v>
      </c>
      <c r="X147" s="19">
        <f t="shared" si="117"/>
        <v>0</v>
      </c>
      <c r="Y147" s="19">
        <f t="shared" si="117"/>
        <v>0</v>
      </c>
      <c r="Z147" s="19">
        <f t="shared" si="117"/>
        <v>0</v>
      </c>
      <c r="AA147" s="19">
        <f t="shared" si="117"/>
        <v>0</v>
      </c>
      <c r="AB147" s="19">
        <f t="shared" si="117"/>
        <v>0</v>
      </c>
      <c r="AC147" s="19">
        <f t="shared" si="117"/>
        <v>0</v>
      </c>
      <c r="AD147" s="19">
        <f t="shared" si="117"/>
        <v>0</v>
      </c>
      <c r="AE147" s="19">
        <f t="shared" si="117"/>
        <v>0</v>
      </c>
      <c r="AF147" s="19">
        <f t="shared" si="117"/>
        <v>0</v>
      </c>
      <c r="AG147" s="19">
        <f t="shared" si="117"/>
        <v>0</v>
      </c>
      <c r="AH147" s="19">
        <f t="shared" si="117"/>
        <v>0</v>
      </c>
      <c r="AI147" s="19">
        <f t="shared" si="117"/>
        <v>250000000</v>
      </c>
      <c r="AJ147" s="19">
        <f t="shared" si="117"/>
        <v>250000000</v>
      </c>
      <c r="AK147" s="19">
        <f t="shared" si="117"/>
        <v>0</v>
      </c>
      <c r="AL147" s="19">
        <f t="shared" si="117"/>
        <v>0</v>
      </c>
      <c r="AM147" s="19">
        <f t="shared" si="117"/>
        <v>0</v>
      </c>
      <c r="AN147" s="19">
        <f t="shared" si="117"/>
        <v>0</v>
      </c>
      <c r="AO147" s="19">
        <f t="shared" si="117"/>
        <v>0</v>
      </c>
      <c r="AP147" s="19">
        <f t="shared" si="117"/>
        <v>0</v>
      </c>
      <c r="AQ147" s="19">
        <f t="shared" si="117"/>
        <v>0</v>
      </c>
      <c r="AR147" s="19">
        <f t="shared" si="117"/>
        <v>0</v>
      </c>
      <c r="AS147" s="19">
        <f t="shared" si="117"/>
        <v>0</v>
      </c>
      <c r="AT147" s="19">
        <f t="shared" si="117"/>
        <v>0</v>
      </c>
      <c r="AU147" s="19">
        <f t="shared" si="117"/>
        <v>0</v>
      </c>
      <c r="AV147" s="19">
        <f t="shared" si="117"/>
        <v>0</v>
      </c>
      <c r="AW147" s="19">
        <f t="shared" si="117"/>
        <v>0</v>
      </c>
      <c r="AX147" s="19">
        <f t="shared" si="117"/>
        <v>0</v>
      </c>
      <c r="AY147" s="19">
        <f t="shared" si="117"/>
        <v>0</v>
      </c>
      <c r="AZ147" s="19">
        <f t="shared" si="117"/>
        <v>0</v>
      </c>
      <c r="BA147" s="19">
        <f t="shared" si="117"/>
        <v>0</v>
      </c>
      <c r="BB147" s="19">
        <f t="shared" si="117"/>
        <v>0</v>
      </c>
      <c r="BC147" s="19">
        <f t="shared" si="117"/>
        <v>0</v>
      </c>
      <c r="BD147" s="19">
        <f t="shared" si="117"/>
        <v>0</v>
      </c>
      <c r="BE147" s="19">
        <f t="shared" si="117"/>
        <v>0</v>
      </c>
      <c r="BF147" s="19">
        <f t="shared" si="117"/>
        <v>0</v>
      </c>
      <c r="BG147" s="19">
        <f t="shared" si="117"/>
        <v>0</v>
      </c>
      <c r="BH147" s="19">
        <f t="shared" si="117"/>
        <v>0</v>
      </c>
      <c r="BI147" s="19">
        <f t="shared" si="117"/>
        <v>0</v>
      </c>
      <c r="BJ147" s="19">
        <f t="shared" si="117"/>
        <v>0</v>
      </c>
      <c r="BK147" s="19">
        <f t="shared" si="117"/>
        <v>0</v>
      </c>
      <c r="BL147" s="19">
        <f t="shared" si="117"/>
        <v>0</v>
      </c>
      <c r="BM147" s="19">
        <f t="shared" si="117"/>
        <v>0</v>
      </c>
      <c r="BN147" s="19">
        <f t="shared" si="117"/>
        <v>0</v>
      </c>
      <c r="BO147" s="19">
        <f t="shared" si="117"/>
        <v>0</v>
      </c>
      <c r="BP147" s="19">
        <f t="shared" si="117"/>
        <v>0</v>
      </c>
      <c r="BQ147" s="19">
        <f t="shared" si="117"/>
        <v>0</v>
      </c>
      <c r="BR147" s="19">
        <f t="shared" ref="BR147:EC147" si="118">+SUM(BR148:BR152)</f>
        <v>0</v>
      </c>
      <c r="BS147" s="19">
        <f t="shared" si="118"/>
        <v>1500000</v>
      </c>
      <c r="BT147" s="19">
        <f t="shared" si="118"/>
        <v>1500000</v>
      </c>
      <c r="BU147" s="19">
        <f t="shared" si="118"/>
        <v>0</v>
      </c>
      <c r="BV147" s="19">
        <f t="shared" si="118"/>
        <v>0</v>
      </c>
      <c r="BW147" s="19">
        <f t="shared" si="118"/>
        <v>0</v>
      </c>
      <c r="BX147" s="19">
        <f t="shared" si="118"/>
        <v>0</v>
      </c>
      <c r="BY147" s="19">
        <f t="shared" si="118"/>
        <v>0</v>
      </c>
      <c r="BZ147" s="19">
        <f t="shared" si="118"/>
        <v>0</v>
      </c>
      <c r="CA147" s="19">
        <f t="shared" si="118"/>
        <v>0</v>
      </c>
      <c r="CB147" s="19">
        <f t="shared" si="118"/>
        <v>0</v>
      </c>
      <c r="CC147" s="19">
        <f t="shared" si="118"/>
        <v>0</v>
      </c>
      <c r="CD147" s="19">
        <f t="shared" si="118"/>
        <v>0</v>
      </c>
      <c r="CE147" s="19">
        <f t="shared" si="118"/>
        <v>0</v>
      </c>
      <c r="CF147" s="19">
        <f t="shared" si="118"/>
        <v>0</v>
      </c>
      <c r="CG147" s="19">
        <f t="shared" si="118"/>
        <v>0</v>
      </c>
      <c r="CH147" s="19">
        <f t="shared" si="118"/>
        <v>0</v>
      </c>
      <c r="CI147" s="19">
        <f t="shared" si="118"/>
        <v>0</v>
      </c>
      <c r="CJ147" s="19">
        <f t="shared" si="118"/>
        <v>0</v>
      </c>
      <c r="CK147" s="19">
        <f t="shared" si="118"/>
        <v>0</v>
      </c>
      <c r="CL147" s="19">
        <f t="shared" si="118"/>
        <v>0</v>
      </c>
      <c r="CM147" s="19">
        <f t="shared" si="118"/>
        <v>0</v>
      </c>
      <c r="CN147" s="19">
        <f t="shared" si="118"/>
        <v>0</v>
      </c>
      <c r="CO147" s="19">
        <f t="shared" si="118"/>
        <v>0</v>
      </c>
      <c r="CP147" s="19">
        <f t="shared" si="118"/>
        <v>0</v>
      </c>
      <c r="CQ147" s="19">
        <f t="shared" si="118"/>
        <v>0</v>
      </c>
      <c r="CR147" s="19">
        <f t="shared" si="118"/>
        <v>0</v>
      </c>
      <c r="CS147" s="19">
        <f t="shared" si="118"/>
        <v>0</v>
      </c>
      <c r="CT147" s="19">
        <f t="shared" si="118"/>
        <v>0</v>
      </c>
      <c r="CU147" s="19">
        <f t="shared" si="118"/>
        <v>0</v>
      </c>
      <c r="CV147" s="19">
        <f t="shared" si="118"/>
        <v>0</v>
      </c>
      <c r="CW147" s="19">
        <f t="shared" si="118"/>
        <v>0</v>
      </c>
      <c r="CX147" s="19">
        <f t="shared" si="118"/>
        <v>0</v>
      </c>
      <c r="CY147" s="19">
        <f t="shared" si="118"/>
        <v>0</v>
      </c>
      <c r="CZ147" s="19">
        <f t="shared" si="118"/>
        <v>0</v>
      </c>
      <c r="DA147" s="19">
        <f t="shared" si="118"/>
        <v>0</v>
      </c>
      <c r="DB147" s="19">
        <f t="shared" si="118"/>
        <v>0</v>
      </c>
      <c r="DC147" s="19">
        <f t="shared" si="118"/>
        <v>0</v>
      </c>
      <c r="DD147" s="19">
        <f t="shared" si="118"/>
        <v>0</v>
      </c>
      <c r="DE147" s="19">
        <f t="shared" si="118"/>
        <v>0</v>
      </c>
      <c r="DF147" s="19">
        <f t="shared" si="118"/>
        <v>0</v>
      </c>
      <c r="DG147" s="19">
        <f t="shared" si="118"/>
        <v>107500000</v>
      </c>
      <c r="DH147" s="19">
        <f t="shared" si="118"/>
        <v>0</v>
      </c>
      <c r="DI147" s="19">
        <f t="shared" si="118"/>
        <v>0</v>
      </c>
      <c r="DJ147" s="19">
        <f t="shared" si="118"/>
        <v>0</v>
      </c>
      <c r="DK147" s="19">
        <f t="shared" si="118"/>
        <v>0</v>
      </c>
      <c r="DL147" s="19">
        <f t="shared" si="118"/>
        <v>0</v>
      </c>
      <c r="DM147" s="19">
        <f t="shared" si="118"/>
        <v>0</v>
      </c>
      <c r="DN147" s="19">
        <f t="shared" si="118"/>
        <v>0</v>
      </c>
      <c r="DO147" s="19">
        <f t="shared" si="118"/>
        <v>0</v>
      </c>
      <c r="DP147" s="19">
        <f t="shared" si="118"/>
        <v>0</v>
      </c>
      <c r="DQ147" s="19">
        <f t="shared" si="118"/>
        <v>0</v>
      </c>
      <c r="DR147" s="19">
        <f t="shared" si="118"/>
        <v>0</v>
      </c>
      <c r="DS147" s="19">
        <f t="shared" si="118"/>
        <v>0</v>
      </c>
      <c r="DT147" s="19">
        <f t="shared" si="118"/>
        <v>0</v>
      </c>
      <c r="DU147" s="19">
        <f t="shared" si="118"/>
        <v>0</v>
      </c>
      <c r="DV147" s="19">
        <f t="shared" si="118"/>
        <v>0</v>
      </c>
      <c r="DW147" s="19">
        <f t="shared" si="118"/>
        <v>0</v>
      </c>
      <c r="DX147" s="19">
        <f t="shared" si="118"/>
        <v>0</v>
      </c>
      <c r="DY147" s="19">
        <f t="shared" si="118"/>
        <v>0</v>
      </c>
      <c r="DZ147" s="19">
        <f t="shared" si="118"/>
        <v>0</v>
      </c>
      <c r="EA147" s="19">
        <f t="shared" si="118"/>
        <v>0</v>
      </c>
      <c r="EB147" s="19">
        <f t="shared" si="118"/>
        <v>0</v>
      </c>
      <c r="EC147" s="19">
        <f t="shared" si="118"/>
        <v>0</v>
      </c>
      <c r="ED147" s="19">
        <f t="shared" ref="ED147:FR147" si="119">+SUM(ED148:ED152)</f>
        <v>0</v>
      </c>
      <c r="EE147" s="19">
        <f t="shared" si="119"/>
        <v>0</v>
      </c>
      <c r="EF147" s="19">
        <f t="shared" si="119"/>
        <v>0</v>
      </c>
      <c r="EG147" s="19">
        <f t="shared" si="119"/>
        <v>0</v>
      </c>
      <c r="EH147" s="19">
        <f t="shared" si="119"/>
        <v>0</v>
      </c>
      <c r="EI147" s="19">
        <f t="shared" si="119"/>
        <v>0</v>
      </c>
      <c r="EJ147" s="19">
        <f t="shared" si="119"/>
        <v>0</v>
      </c>
      <c r="EK147" s="19">
        <f t="shared" si="119"/>
        <v>0</v>
      </c>
      <c r="EL147" s="19">
        <f t="shared" si="119"/>
        <v>0</v>
      </c>
      <c r="EM147" s="19">
        <f t="shared" si="119"/>
        <v>0</v>
      </c>
      <c r="EN147" s="19">
        <f t="shared" si="119"/>
        <v>0</v>
      </c>
      <c r="EO147" s="19">
        <f t="shared" si="119"/>
        <v>0</v>
      </c>
      <c r="EP147" s="19">
        <f t="shared" si="119"/>
        <v>0</v>
      </c>
      <c r="EQ147" s="19">
        <f t="shared" si="119"/>
        <v>0</v>
      </c>
      <c r="ER147" s="19">
        <f t="shared" si="119"/>
        <v>0</v>
      </c>
      <c r="ES147" s="19">
        <f t="shared" si="119"/>
        <v>0</v>
      </c>
      <c r="ET147" s="19">
        <f t="shared" si="119"/>
        <v>0</v>
      </c>
      <c r="EU147" s="19">
        <f t="shared" si="119"/>
        <v>0</v>
      </c>
      <c r="EV147" s="19">
        <f t="shared" si="119"/>
        <v>0</v>
      </c>
      <c r="EW147" s="19">
        <f t="shared" si="119"/>
        <v>0</v>
      </c>
      <c r="EX147" s="19">
        <f t="shared" si="119"/>
        <v>0</v>
      </c>
      <c r="EY147" s="19">
        <f t="shared" si="119"/>
        <v>0</v>
      </c>
      <c r="EZ147" s="19">
        <f t="shared" si="119"/>
        <v>0</v>
      </c>
      <c r="FA147" s="19">
        <f t="shared" si="119"/>
        <v>0</v>
      </c>
      <c r="FB147" s="19">
        <f t="shared" si="119"/>
        <v>0</v>
      </c>
      <c r="FC147" s="19">
        <f t="shared" si="119"/>
        <v>0</v>
      </c>
      <c r="FD147" s="19">
        <f t="shared" si="119"/>
        <v>0</v>
      </c>
      <c r="FE147" s="19">
        <f t="shared" si="119"/>
        <v>0</v>
      </c>
      <c r="FF147" s="19">
        <f t="shared" si="119"/>
        <v>0</v>
      </c>
      <c r="FG147" s="19">
        <f t="shared" si="119"/>
        <v>0</v>
      </c>
      <c r="FH147" s="19">
        <f t="shared" si="119"/>
        <v>0</v>
      </c>
      <c r="FI147" s="19">
        <f t="shared" si="119"/>
        <v>0</v>
      </c>
      <c r="FJ147" s="19">
        <f t="shared" si="119"/>
        <v>0</v>
      </c>
      <c r="FK147" s="19">
        <f t="shared" si="119"/>
        <v>0</v>
      </c>
      <c r="FL147" s="19">
        <f t="shared" si="119"/>
        <v>0</v>
      </c>
      <c r="FM147" s="19">
        <f t="shared" si="119"/>
        <v>0</v>
      </c>
      <c r="FN147" s="19">
        <f t="shared" si="119"/>
        <v>0</v>
      </c>
      <c r="FO147" s="19">
        <f t="shared" si="119"/>
        <v>0</v>
      </c>
      <c r="FP147" s="19">
        <f t="shared" si="119"/>
        <v>0</v>
      </c>
      <c r="FQ147" s="19">
        <f t="shared" si="119"/>
        <v>0</v>
      </c>
      <c r="FR147" s="19">
        <f t="shared" si="119"/>
        <v>0</v>
      </c>
    </row>
    <row r="148" spans="1:174">
      <c r="A148" s="4" t="s">
        <v>193</v>
      </c>
      <c r="B148" s="3">
        <f>+F148+AI148+AM148+AQ148+AU148+AY148+BC148+BG148+BK148+BO148+EM148+EQ148+BW148+K148+O148+CA148+S148+W148+AA148+AE148+BS148+CE148+CI148+CM148+CQ148+CU148+CY148+DC148+DG148+DK148+DO148+DS148+DW148+EA148+EE148+EI148+EY148+EU148+FC148+FF148+FK148+FO148</f>
        <v>1500000</v>
      </c>
      <c r="C148" s="3">
        <f>+G148+AJ148+AN148+AR148+AV148+AZ148+BD148+BH148+BL148+BP148+EN148+ER148+BX148+L148+P148+CB148+T148+X148+AB148+AF148+BT148+CF148+CJ148+CN148+CR148+CV148+CZ148+DD148+DH148+DL148+DP148+DT148+DX148+EB148+EF148+EJ148+EZ148+EV148+FD148+FG148+FL148+FP148</f>
        <v>1500000</v>
      </c>
      <c r="D148" s="3">
        <f>+H148+AK148+AO148+AS148+AW148+BA148+BE148+BI148+BM148+BQ148+EO148+ES148+BY148+M148+Q148+CC148+U148+Y148+AC148+AG148+BU148+CG148+CK148+CO148+CS148+CW148+DA148+DE148+DI148+DM148+DQ148+DU148+DY148+EC148+EG148+EK148+FA148+EW148+FE148+FH148+FM148+FQ148</f>
        <v>0</v>
      </c>
      <c r="E148" s="3">
        <f>+J148+AL148+AP148+AT148+AX148+BB148+BF148+BJ148+BN148+BR148+EP148+ET148+BZ148+N148+R148+CD148+V148+Z148+AD148+AH148+BV148+CH148+CL148+CP148+CT148+CX148+DB148+DF148+DJ148+DN148+DR148+DV148+DZ148+ED148+EH148+EL148+FB148+EX148+FF148+FI148+FN148+FR148</f>
        <v>0</v>
      </c>
      <c r="F148" s="3">
        <v>0</v>
      </c>
      <c r="G148" s="3">
        <v>0</v>
      </c>
      <c r="H148" s="3">
        <v>0</v>
      </c>
      <c r="I148" s="3"/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1500000</v>
      </c>
      <c r="BT148" s="3">
        <v>1500000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0</v>
      </c>
      <c r="EE148" s="3">
        <v>0</v>
      </c>
      <c r="EF148" s="3">
        <v>0</v>
      </c>
      <c r="EG148" s="3">
        <v>0</v>
      </c>
      <c r="EH148" s="3">
        <v>0</v>
      </c>
      <c r="EI148" s="3">
        <v>0</v>
      </c>
      <c r="EJ148" s="3">
        <v>0</v>
      </c>
      <c r="EK148" s="3">
        <v>0</v>
      </c>
      <c r="EL148" s="3">
        <v>0</v>
      </c>
      <c r="EM148" s="3">
        <v>0</v>
      </c>
      <c r="EN148" s="3">
        <v>0</v>
      </c>
      <c r="EO148" s="3">
        <v>0</v>
      </c>
      <c r="EP148" s="3">
        <v>0</v>
      </c>
      <c r="EQ148" s="3">
        <v>0</v>
      </c>
      <c r="ER148" s="3">
        <v>0</v>
      </c>
      <c r="ES148" s="3">
        <v>0</v>
      </c>
      <c r="ET148" s="3">
        <v>0</v>
      </c>
      <c r="EU148" s="3">
        <v>0</v>
      </c>
      <c r="EV148" s="3">
        <v>0</v>
      </c>
      <c r="EW148" s="3">
        <v>0</v>
      </c>
      <c r="EX148" s="3">
        <v>0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0</v>
      </c>
      <c r="FE148" s="3">
        <v>0</v>
      </c>
      <c r="FF148" s="3">
        <v>0</v>
      </c>
      <c r="FG148" s="3">
        <v>0</v>
      </c>
      <c r="FH148" s="3">
        <v>0</v>
      </c>
      <c r="FI148" s="3">
        <v>0</v>
      </c>
      <c r="FJ148" s="3">
        <v>0</v>
      </c>
      <c r="FK148" s="3">
        <v>0</v>
      </c>
      <c r="FL148" s="3">
        <v>0</v>
      </c>
      <c r="FM148" s="3">
        <v>0</v>
      </c>
      <c r="FN148" s="3">
        <v>0</v>
      </c>
      <c r="FO148" s="3">
        <v>0</v>
      </c>
      <c r="FP148" s="3">
        <v>0</v>
      </c>
      <c r="FQ148" s="3">
        <v>0</v>
      </c>
      <c r="FR148" s="3">
        <v>0</v>
      </c>
    </row>
    <row r="149" spans="1:174" hidden="1" outlineLevel="1">
      <c r="A149" s="4" t="s">
        <v>194</v>
      </c>
      <c r="B149" s="3">
        <f>+F149+AI149+AM149+AQ149+AU149+AY149+BC149+BG149+BK149+BO149+EM149+EQ149+BW149+K149+O149+CA149+S149+W149+AA149+AE149+BS149+CE149+CI149+CM149+CQ149+CU149+CY149+DC149+DG149+DK149+DO149+DS149+DW149+EA149+EE149+EI149+EY149+EU149+FC149+FF149+FK149+FO149</f>
        <v>0</v>
      </c>
      <c r="C149" s="3">
        <f>+G149+AJ149+AN149+AR149+AV149+AZ149+BD149+BH149+BL149+BP149+EN149+ER149+BX149+L149+P149+CB149+T149+X149+AB149+AF149+BT149+CF149+CJ149+CN149+CR149+CV149+CZ149+DD149+DH149+DL149+DP149+DT149+DX149+EB149+EF149+EJ149+EZ149+EV149+FD149+FG149+FL149+FP149</f>
        <v>0</v>
      </c>
      <c r="D149" s="3">
        <f>+H149+AK149+AO149+AS149+AW149+BA149+BE149+BI149+BM149+BQ149+EO149+ES149+BY149+M149+Q149+CC149+U149+Y149+AC149+AG149+BU149+CG149+CK149+CO149+CS149+CW149+DA149+DE149+DI149+DM149+DQ149+DU149+DY149+EC149+EG149+EK149+FA149+EW149+FE149+FH149+FM149+FQ149</f>
        <v>0</v>
      </c>
      <c r="E149" s="3">
        <f>+J149+AL149+AP149+AT149+AX149+BB149+BF149+BJ149+BN149+BR149+EP149+ET149+BZ149+N149+R149+CD149+V149+Z149+AD149+AH149+BV149+CH149+CL149+CP149+CT149+CX149+DB149+DF149+DJ149+DN149+DR149+DV149+DZ149+ED149+EH149+EL149+FB149+EX149+FF149+FI149+FN149+FR149</f>
        <v>0</v>
      </c>
      <c r="F149" s="3">
        <v>0</v>
      </c>
      <c r="G149" s="3">
        <v>0</v>
      </c>
      <c r="H149" s="3">
        <v>0</v>
      </c>
      <c r="I149" s="3"/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3">
        <v>0</v>
      </c>
      <c r="EE149" s="3">
        <v>0</v>
      </c>
      <c r="EF149" s="3">
        <v>0</v>
      </c>
      <c r="EG149" s="3">
        <v>0</v>
      </c>
      <c r="EH149" s="3">
        <v>0</v>
      </c>
      <c r="EI149" s="3">
        <v>0</v>
      </c>
      <c r="EJ149" s="3">
        <v>0</v>
      </c>
      <c r="EK149" s="3">
        <v>0</v>
      </c>
      <c r="EL149" s="3">
        <v>0</v>
      </c>
      <c r="EM149" s="3">
        <v>0</v>
      </c>
      <c r="EN149" s="3">
        <v>0</v>
      </c>
      <c r="EO149" s="3">
        <v>0</v>
      </c>
      <c r="EP149" s="3">
        <v>0</v>
      </c>
      <c r="EQ149" s="3">
        <v>0</v>
      </c>
      <c r="ER149" s="3">
        <v>0</v>
      </c>
      <c r="ES149" s="3">
        <v>0</v>
      </c>
      <c r="ET149" s="3">
        <v>0</v>
      </c>
      <c r="EU149" s="3">
        <v>0</v>
      </c>
      <c r="EV149" s="3">
        <v>0</v>
      </c>
      <c r="EW149" s="3">
        <v>0</v>
      </c>
      <c r="EX149" s="3">
        <v>0</v>
      </c>
      <c r="EY149" s="3">
        <v>0</v>
      </c>
      <c r="EZ149" s="3">
        <v>0</v>
      </c>
      <c r="FA149" s="3">
        <v>0</v>
      </c>
      <c r="FB149" s="3">
        <v>0</v>
      </c>
      <c r="FC149" s="3">
        <v>0</v>
      </c>
      <c r="FD149" s="3">
        <v>0</v>
      </c>
      <c r="FE149" s="3">
        <v>0</v>
      </c>
      <c r="FF149" s="3">
        <v>0</v>
      </c>
      <c r="FG149" s="3">
        <v>0</v>
      </c>
      <c r="FH149" s="3">
        <v>0</v>
      </c>
      <c r="FI149" s="3">
        <v>0</v>
      </c>
      <c r="FJ149" s="3">
        <v>0</v>
      </c>
      <c r="FK149" s="3">
        <v>0</v>
      </c>
      <c r="FL149" s="3">
        <v>0</v>
      </c>
      <c r="FM149" s="3">
        <v>0</v>
      </c>
      <c r="FN149" s="3">
        <v>0</v>
      </c>
      <c r="FO149" s="3">
        <v>0</v>
      </c>
      <c r="FP149" s="3">
        <v>0</v>
      </c>
      <c r="FQ149" s="3">
        <v>0</v>
      </c>
      <c r="FR149" s="3">
        <v>0</v>
      </c>
    </row>
    <row r="150" spans="1:174" hidden="1" outlineLevel="1">
      <c r="A150" s="4" t="s">
        <v>195</v>
      </c>
      <c r="B150" s="3">
        <f>+F150+AI150+AM150+AQ150+AU150+AY150+BC150+BG150+BK150+BO150+EM150+EQ150+BW150+K150+O150+CA150+S150+W150+AA150+AE150+BS150+CE150+CI150+CM150+CQ150+CU150+CY150+DC150+DG150+DK150+DO150+DS150+DW150+EA150+EE150+EI150+EY150+EU150+FC150+FF150+FK150+FO150</f>
        <v>594448488</v>
      </c>
      <c r="C150" s="3">
        <f>+G150+AJ150+AN150+AR150+AV150+AZ150+BD150+BH150+BL150+BP150+EN150+ER150+BX150+L150+P150+CB150+T150+X150+AB150+AF150+BT150+CF150+CJ150+CN150+CR150+CV150+CZ150+DD150+DH150+DL150+DP150+DT150+DX150+EB150+EF150+EJ150+EZ150+EV150+FD150+FG150+FL150+FP150</f>
        <v>458870000</v>
      </c>
      <c r="D150" s="3">
        <f>+H150+AK150+AO150+AS150+AW150+BA150+BE150+BI150+BM150+BQ150+EO150+ES150+BY150+M150+Q150+CC150+U150+Y150+AC150+AG150+BU150+CG150+CK150+CO150+CS150+CW150+DA150+DE150+DI150+DM150+DQ150+DU150+DY150+EC150+EG150+EK150+FA150+EW150+FE150+FH150+FM150+FQ150</f>
        <v>0</v>
      </c>
      <c r="E150" s="3">
        <f>+J150+AL150+AP150+AT150+AX150+BB150+BF150+BJ150+BN150+BR150+EP150+ET150+BZ150+N150+R150+CD150+V150+Z150+AD150+AH150+BV150+CH150+CL150+CP150+CT150+CX150+DB150+DF150+DJ150+DN150+DR150+DV150+DZ150+ED150+EH150+EL150+FB150+EX150+FF150+FI150+FN150+FR150</f>
        <v>0</v>
      </c>
      <c r="F150" s="3">
        <v>209065480</v>
      </c>
      <c r="G150" s="3">
        <v>208870000</v>
      </c>
      <c r="H150" s="3">
        <v>0</v>
      </c>
      <c r="I150" s="3"/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27883008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250000000</v>
      </c>
      <c r="AJ150" s="3">
        <v>250000000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107500000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0</v>
      </c>
      <c r="EE150" s="3">
        <v>0</v>
      </c>
      <c r="EF150" s="3">
        <v>0</v>
      </c>
      <c r="EG150" s="3">
        <v>0</v>
      </c>
      <c r="EH150" s="3">
        <v>0</v>
      </c>
      <c r="EI150" s="3">
        <v>0</v>
      </c>
      <c r="EJ150" s="3">
        <v>0</v>
      </c>
      <c r="EK150" s="3">
        <v>0</v>
      </c>
      <c r="EL150" s="3">
        <v>0</v>
      </c>
      <c r="EM150" s="3">
        <v>0</v>
      </c>
      <c r="EN150" s="3">
        <v>0</v>
      </c>
      <c r="EO150" s="3">
        <v>0</v>
      </c>
      <c r="EP150" s="3">
        <v>0</v>
      </c>
      <c r="EQ150" s="3">
        <v>0</v>
      </c>
      <c r="ER150" s="3">
        <v>0</v>
      </c>
      <c r="ES150" s="3">
        <v>0</v>
      </c>
      <c r="ET150" s="3">
        <v>0</v>
      </c>
      <c r="EU150" s="3">
        <v>0</v>
      </c>
      <c r="EV150" s="3">
        <v>0</v>
      </c>
      <c r="EW150" s="3">
        <v>0</v>
      </c>
      <c r="EX150" s="3">
        <v>0</v>
      </c>
      <c r="EY150" s="3">
        <v>0</v>
      </c>
      <c r="EZ150" s="3">
        <v>0</v>
      </c>
      <c r="FA150" s="3">
        <v>0</v>
      </c>
      <c r="FB150" s="3">
        <v>0</v>
      </c>
      <c r="FC150" s="3">
        <v>0</v>
      </c>
      <c r="FD150" s="3">
        <v>0</v>
      </c>
      <c r="FE150" s="3">
        <v>0</v>
      </c>
      <c r="FF150" s="3">
        <v>0</v>
      </c>
      <c r="FG150" s="3">
        <v>0</v>
      </c>
      <c r="FH150" s="3">
        <v>0</v>
      </c>
      <c r="FI150" s="3">
        <v>0</v>
      </c>
      <c r="FJ150" s="3">
        <v>0</v>
      </c>
      <c r="FK150" s="3">
        <v>0</v>
      </c>
      <c r="FL150" s="3">
        <v>0</v>
      </c>
      <c r="FM150" s="3">
        <v>0</v>
      </c>
      <c r="FN150" s="3">
        <v>0</v>
      </c>
      <c r="FO150" s="3">
        <v>0</v>
      </c>
      <c r="FP150" s="3">
        <v>0</v>
      </c>
      <c r="FQ150" s="3">
        <v>0</v>
      </c>
      <c r="FR150" s="3">
        <v>0</v>
      </c>
    </row>
    <row r="151" spans="1:174" hidden="1" outlineLevel="1">
      <c r="A151" s="4" t="s">
        <v>196</v>
      </c>
      <c r="B151" s="3">
        <f>+F151+AI151+AM151+AQ151+AU151+AY151+BC151+BG151+BK151+BO151+EM151+EQ151+BW151+K151+O151+CA151+S151+W151+AA151+AE151+BS151+CE151+CI151+CM151+CQ151+CU151+CY151+DC151+DG151+DK151+DO151+DS151+DW151+EA151+EE151+EI151+EY151+EU151+FC151+FF151+FK151+FO151</f>
        <v>65000000</v>
      </c>
      <c r="C151" s="3">
        <f>+G151+AJ151+AN151+AR151+AV151+AZ151+BD151+BH151+BL151+BP151+EN151+ER151+BX151+L151+P151+CB151+T151+X151+AB151+AF151+BT151+CF151+CJ151+CN151+CR151+CV151+CZ151+DD151+DH151+DL151+DP151+DT151+DX151+EB151+EF151+EJ151+EZ151+EV151+FD151+FG151+FL151+FP151</f>
        <v>0</v>
      </c>
      <c r="D151" s="3">
        <f>+H151+AK151+AO151+AS151+AW151+BA151+BE151+BI151+BM151+BQ151+EO151+ES151+BY151+M151+Q151+CC151+U151+Y151+AC151+AG151+BU151+CG151+CK151+CO151+CS151+CW151+DA151+DE151+DI151+DM151+DQ151+DU151+DY151+EC151+EG151+EK151+FA151+EW151+FE151+FH151+FM151+FQ151</f>
        <v>0</v>
      </c>
      <c r="E151" s="3">
        <f>+J151+AL151+AP151+AT151+AX151+BB151+BF151+BJ151+BN151+BR151+EP151+ET151+BZ151+N151+R151+CD151+V151+Z151+AD151+AH151+BV151+CH151+CL151+CP151+CT151+CX151+DB151+DF151+DJ151+DN151+DR151+DV151+DZ151+ED151+EH151+EL151+FB151+EX151+FF151+FI151+FN151+FR151</f>
        <v>0</v>
      </c>
      <c r="F151" s="3">
        <v>42883008</v>
      </c>
      <c r="G151" s="3">
        <v>0</v>
      </c>
      <c r="H151" s="3">
        <v>0</v>
      </c>
      <c r="I151" s="3"/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22116992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0</v>
      </c>
      <c r="EJ151" s="3">
        <v>0</v>
      </c>
      <c r="EK151" s="3">
        <v>0</v>
      </c>
      <c r="EL151" s="3">
        <v>0</v>
      </c>
      <c r="EM151" s="3">
        <v>0</v>
      </c>
      <c r="EN151" s="3">
        <v>0</v>
      </c>
      <c r="EO151" s="3">
        <v>0</v>
      </c>
      <c r="EP151" s="3">
        <v>0</v>
      </c>
      <c r="EQ151" s="3">
        <v>0</v>
      </c>
      <c r="ER151" s="3">
        <v>0</v>
      </c>
      <c r="ES151" s="3">
        <v>0</v>
      </c>
      <c r="ET151" s="3">
        <v>0</v>
      </c>
      <c r="EU151" s="3">
        <v>0</v>
      </c>
      <c r="EV151" s="3">
        <v>0</v>
      </c>
      <c r="EW151" s="3">
        <v>0</v>
      </c>
      <c r="EX151" s="3">
        <v>0</v>
      </c>
      <c r="EY151" s="3">
        <v>0</v>
      </c>
      <c r="EZ151" s="3">
        <v>0</v>
      </c>
      <c r="FA151" s="3">
        <v>0</v>
      </c>
      <c r="FB151" s="3">
        <v>0</v>
      </c>
      <c r="FC151" s="3">
        <v>0</v>
      </c>
      <c r="FD151" s="3">
        <v>0</v>
      </c>
      <c r="FE151" s="3">
        <v>0</v>
      </c>
      <c r="FF151" s="3">
        <v>0</v>
      </c>
      <c r="FG151" s="3">
        <v>0</v>
      </c>
      <c r="FH151" s="3">
        <v>0</v>
      </c>
      <c r="FI151" s="3">
        <v>0</v>
      </c>
      <c r="FJ151" s="3">
        <v>0</v>
      </c>
      <c r="FK151" s="3">
        <v>0</v>
      </c>
      <c r="FL151" s="3">
        <v>0</v>
      </c>
      <c r="FM151" s="3">
        <v>0</v>
      </c>
      <c r="FN151" s="3">
        <v>0</v>
      </c>
      <c r="FO151" s="3">
        <v>0</v>
      </c>
      <c r="FP151" s="3">
        <v>0</v>
      </c>
      <c r="FQ151" s="3">
        <v>0</v>
      </c>
      <c r="FR151" s="3">
        <v>0</v>
      </c>
    </row>
    <row r="152" spans="1:174" hidden="1" outlineLevel="1">
      <c r="A152" s="4" t="s">
        <v>197</v>
      </c>
      <c r="B152" s="3">
        <f>+F152+AI152+AM152+AQ152+AU152+AY152+BC152+BG152+BK152+BO152+EM152+EQ152+BW152+K152+O152+CA152+S152+W152+AA152+AE152+BS152+CE152+CI152+CM152+CQ152+CU152+CY152+DC152+DG152+DK152+DO152+DS152+DW152+EA152+EE152+EI152+EY152+EU152+FC152+FF152+FK152+FO152</f>
        <v>30000000</v>
      </c>
      <c r="C152" s="3">
        <f>+G152+AJ152+AN152+AR152+AV152+AZ152+BD152+BH152+BL152+BP152+EN152+ER152+BX152+L152+P152+CB152+T152+X152+AB152+AF152+BT152+CF152+CJ152+CN152+CR152+CV152+CZ152+DD152+DH152+DL152+DP152+DT152+DX152+EB152+EF152+EJ152+EZ152+EV152+FD152+FG152+FL152+FP152</f>
        <v>0</v>
      </c>
      <c r="D152" s="3">
        <f>+H152+AK152+AO152+AS152+AW152+BA152+BE152+BI152+BM152+BQ152+EO152+ES152+BY152+M152+Q152+CC152+U152+Y152+AC152+AG152+BU152+CG152+CK152+CO152+CS152+CW152+DA152+DE152+DI152+DM152+DQ152+DU152+DY152+EC152+EG152+EK152+FA152+EW152+FE152+FH152+FM152+FQ152</f>
        <v>0</v>
      </c>
      <c r="E152" s="3">
        <f>+J152+AL152+AP152+AT152+AX152+BB152+BF152+BJ152+BN152+BR152+EP152+ET152+BZ152+N152+R152+CD152+V152+Z152+AD152+AH152+BV152+CH152+CL152+CP152+CT152+CX152+DB152+DF152+DJ152+DN152+DR152+DV152+DZ152+ED152+EH152+EL152+FB152+EX152+FF152+FI152+FN152+FR152</f>
        <v>0</v>
      </c>
      <c r="F152" s="3">
        <v>30000000</v>
      </c>
      <c r="G152" s="3">
        <v>0</v>
      </c>
      <c r="H152" s="3">
        <v>0</v>
      </c>
      <c r="I152" s="3"/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0</v>
      </c>
      <c r="EA152" s="3">
        <v>0</v>
      </c>
      <c r="EB152" s="3">
        <v>0</v>
      </c>
      <c r="EC152" s="3">
        <v>0</v>
      </c>
      <c r="ED152" s="3">
        <v>0</v>
      </c>
      <c r="EE152" s="3">
        <v>0</v>
      </c>
      <c r="EF152" s="3">
        <v>0</v>
      </c>
      <c r="EG152" s="3">
        <v>0</v>
      </c>
      <c r="EH152" s="3">
        <v>0</v>
      </c>
      <c r="EI152" s="3">
        <v>0</v>
      </c>
      <c r="EJ152" s="3">
        <v>0</v>
      </c>
      <c r="EK152" s="3">
        <v>0</v>
      </c>
      <c r="EL152" s="3">
        <v>0</v>
      </c>
      <c r="EM152" s="3">
        <v>0</v>
      </c>
      <c r="EN152" s="3">
        <v>0</v>
      </c>
      <c r="EO152" s="3">
        <v>0</v>
      </c>
      <c r="EP152" s="3">
        <v>0</v>
      </c>
      <c r="EQ152" s="3">
        <v>0</v>
      </c>
      <c r="ER152" s="3">
        <v>0</v>
      </c>
      <c r="ES152" s="3">
        <v>0</v>
      </c>
      <c r="ET152" s="3">
        <v>0</v>
      </c>
      <c r="EU152" s="3">
        <v>0</v>
      </c>
      <c r="EV152" s="3">
        <v>0</v>
      </c>
      <c r="EW152" s="3">
        <v>0</v>
      </c>
      <c r="EX152" s="3">
        <v>0</v>
      </c>
      <c r="EY152" s="3">
        <v>0</v>
      </c>
      <c r="EZ152" s="3">
        <v>0</v>
      </c>
      <c r="FA152" s="3">
        <v>0</v>
      </c>
      <c r="FB152" s="3">
        <v>0</v>
      </c>
      <c r="FC152" s="3">
        <v>0</v>
      </c>
      <c r="FD152" s="3">
        <v>0</v>
      </c>
      <c r="FE152" s="3">
        <v>0</v>
      </c>
      <c r="FF152" s="3">
        <v>0</v>
      </c>
      <c r="FG152" s="3">
        <v>0</v>
      </c>
      <c r="FH152" s="3">
        <v>0</v>
      </c>
      <c r="FI152" s="3">
        <v>0</v>
      </c>
      <c r="FJ152" s="3">
        <v>0</v>
      </c>
      <c r="FK152" s="3">
        <v>0</v>
      </c>
      <c r="FL152" s="3">
        <v>0</v>
      </c>
      <c r="FM152" s="3">
        <v>0</v>
      </c>
      <c r="FN152" s="3">
        <v>0</v>
      </c>
      <c r="FO152" s="3">
        <v>0</v>
      </c>
      <c r="FP152" s="3">
        <v>0</v>
      </c>
      <c r="FQ152" s="3">
        <v>0</v>
      </c>
      <c r="FR152" s="3">
        <v>0</v>
      </c>
    </row>
    <row r="153" spans="1:174" s="15" customFormat="1" collapsed="1">
      <c r="A153" s="18" t="s">
        <v>198</v>
      </c>
      <c r="B153" s="19">
        <f>+SUM(B154:B159)</f>
        <v>1547549200</v>
      </c>
      <c r="C153" s="19">
        <f>+SUM(C154:C159)</f>
        <v>1288959669</v>
      </c>
      <c r="D153" s="19">
        <f>+SUM(D154:D159)</f>
        <v>944107715</v>
      </c>
      <c r="E153" s="19">
        <f>+SUM(E154:E159)</f>
        <v>935640057</v>
      </c>
      <c r="F153" s="19">
        <f t="shared" ref="F153:BQ153" si="120">+SUM(F154:F159)</f>
        <v>1026597387</v>
      </c>
      <c r="G153" s="19">
        <f t="shared" si="120"/>
        <v>911815495</v>
      </c>
      <c r="H153" s="19">
        <f t="shared" si="120"/>
        <v>694929496</v>
      </c>
      <c r="I153" s="19"/>
      <c r="J153" s="19">
        <f t="shared" si="120"/>
        <v>686461838</v>
      </c>
      <c r="K153" s="19">
        <f t="shared" si="120"/>
        <v>0</v>
      </c>
      <c r="L153" s="19">
        <f t="shared" si="120"/>
        <v>0</v>
      </c>
      <c r="M153" s="19">
        <f t="shared" si="120"/>
        <v>0</v>
      </c>
      <c r="N153" s="19">
        <f t="shared" si="120"/>
        <v>0</v>
      </c>
      <c r="O153" s="19">
        <f t="shared" si="120"/>
        <v>55000000</v>
      </c>
      <c r="P153" s="19">
        <f t="shared" si="120"/>
        <v>55000000</v>
      </c>
      <c r="Q153" s="19">
        <f t="shared" si="120"/>
        <v>30000000</v>
      </c>
      <c r="R153" s="19">
        <f t="shared" si="120"/>
        <v>30000000</v>
      </c>
      <c r="S153" s="19">
        <f t="shared" si="120"/>
        <v>81300000</v>
      </c>
      <c r="T153" s="19">
        <f t="shared" si="120"/>
        <v>34779587</v>
      </c>
      <c r="U153" s="19">
        <f t="shared" si="120"/>
        <v>0</v>
      </c>
      <c r="V153" s="19">
        <f t="shared" si="120"/>
        <v>0</v>
      </c>
      <c r="W153" s="19">
        <f t="shared" si="120"/>
        <v>0</v>
      </c>
      <c r="X153" s="19">
        <f t="shared" si="120"/>
        <v>0</v>
      </c>
      <c r="Y153" s="19">
        <f t="shared" si="120"/>
        <v>0</v>
      </c>
      <c r="Z153" s="19">
        <f t="shared" si="120"/>
        <v>0</v>
      </c>
      <c r="AA153" s="19">
        <f t="shared" si="120"/>
        <v>6657513</v>
      </c>
      <c r="AB153" s="19">
        <f t="shared" si="120"/>
        <v>6657513</v>
      </c>
      <c r="AC153" s="19">
        <f t="shared" si="120"/>
        <v>6657513</v>
      </c>
      <c r="AD153" s="19">
        <f t="shared" si="120"/>
        <v>6657513</v>
      </c>
      <c r="AE153" s="19">
        <f t="shared" si="120"/>
        <v>0</v>
      </c>
      <c r="AF153" s="19">
        <f t="shared" si="120"/>
        <v>0</v>
      </c>
      <c r="AG153" s="19">
        <f t="shared" si="120"/>
        <v>0</v>
      </c>
      <c r="AH153" s="19">
        <f t="shared" si="120"/>
        <v>0</v>
      </c>
      <c r="AI153" s="19">
        <f t="shared" si="120"/>
        <v>270000000</v>
      </c>
      <c r="AJ153" s="19">
        <f t="shared" si="120"/>
        <v>270000000</v>
      </c>
      <c r="AK153" s="19">
        <f t="shared" si="120"/>
        <v>203805999</v>
      </c>
      <c r="AL153" s="19">
        <f t="shared" si="120"/>
        <v>203805999</v>
      </c>
      <c r="AM153" s="19">
        <f t="shared" si="120"/>
        <v>5000000</v>
      </c>
      <c r="AN153" s="19">
        <f t="shared" si="120"/>
        <v>512</v>
      </c>
      <c r="AO153" s="19">
        <f t="shared" si="120"/>
        <v>512</v>
      </c>
      <c r="AP153" s="19">
        <f t="shared" si="120"/>
        <v>512</v>
      </c>
      <c r="AQ153" s="19">
        <f t="shared" si="120"/>
        <v>0</v>
      </c>
      <c r="AR153" s="19">
        <f t="shared" si="120"/>
        <v>0</v>
      </c>
      <c r="AS153" s="19">
        <f t="shared" si="120"/>
        <v>0</v>
      </c>
      <c r="AT153" s="19">
        <f t="shared" si="120"/>
        <v>0</v>
      </c>
      <c r="AU153" s="19">
        <f t="shared" si="120"/>
        <v>0</v>
      </c>
      <c r="AV153" s="19">
        <f t="shared" si="120"/>
        <v>0</v>
      </c>
      <c r="AW153" s="19">
        <f t="shared" si="120"/>
        <v>0</v>
      </c>
      <c r="AX153" s="19">
        <f t="shared" si="120"/>
        <v>0</v>
      </c>
      <c r="AY153" s="19">
        <f t="shared" si="120"/>
        <v>0</v>
      </c>
      <c r="AZ153" s="19">
        <f t="shared" si="120"/>
        <v>0</v>
      </c>
      <c r="BA153" s="19">
        <f t="shared" si="120"/>
        <v>0</v>
      </c>
      <c r="BB153" s="19">
        <f t="shared" si="120"/>
        <v>0</v>
      </c>
      <c r="BC153" s="19">
        <f t="shared" si="120"/>
        <v>0</v>
      </c>
      <c r="BD153" s="19">
        <f t="shared" si="120"/>
        <v>0</v>
      </c>
      <c r="BE153" s="19">
        <f t="shared" si="120"/>
        <v>0</v>
      </c>
      <c r="BF153" s="19">
        <f t="shared" si="120"/>
        <v>0</v>
      </c>
      <c r="BG153" s="19">
        <f t="shared" si="120"/>
        <v>0</v>
      </c>
      <c r="BH153" s="19">
        <f t="shared" si="120"/>
        <v>0</v>
      </c>
      <c r="BI153" s="19">
        <f t="shared" si="120"/>
        <v>0</v>
      </c>
      <c r="BJ153" s="19">
        <f t="shared" si="120"/>
        <v>0</v>
      </c>
      <c r="BK153" s="19">
        <f t="shared" si="120"/>
        <v>0</v>
      </c>
      <c r="BL153" s="19">
        <f t="shared" si="120"/>
        <v>0</v>
      </c>
      <c r="BM153" s="19">
        <f t="shared" si="120"/>
        <v>0</v>
      </c>
      <c r="BN153" s="19">
        <f t="shared" si="120"/>
        <v>0</v>
      </c>
      <c r="BO153" s="19">
        <f t="shared" si="120"/>
        <v>0</v>
      </c>
      <c r="BP153" s="19">
        <f t="shared" si="120"/>
        <v>0</v>
      </c>
      <c r="BQ153" s="19">
        <f t="shared" si="120"/>
        <v>0</v>
      </c>
      <c r="BR153" s="19">
        <f t="shared" ref="BR153:EC153" si="121">+SUM(BR154:BR159)</f>
        <v>0</v>
      </c>
      <c r="BS153" s="19">
        <f t="shared" si="121"/>
        <v>11494300</v>
      </c>
      <c r="BT153" s="19">
        <f t="shared" si="121"/>
        <v>10706562</v>
      </c>
      <c r="BU153" s="19">
        <f t="shared" si="121"/>
        <v>8714195</v>
      </c>
      <c r="BV153" s="19">
        <f t="shared" si="121"/>
        <v>8714195</v>
      </c>
      <c r="BW153" s="19">
        <f t="shared" si="121"/>
        <v>0</v>
      </c>
      <c r="BX153" s="19">
        <f t="shared" si="121"/>
        <v>0</v>
      </c>
      <c r="BY153" s="19">
        <f t="shared" si="121"/>
        <v>0</v>
      </c>
      <c r="BZ153" s="19">
        <f t="shared" si="121"/>
        <v>0</v>
      </c>
      <c r="CA153" s="19">
        <f t="shared" si="121"/>
        <v>0</v>
      </c>
      <c r="CB153" s="19">
        <f t="shared" si="121"/>
        <v>0</v>
      </c>
      <c r="CC153" s="19">
        <f t="shared" si="121"/>
        <v>0</v>
      </c>
      <c r="CD153" s="19">
        <f t="shared" si="121"/>
        <v>0</v>
      </c>
      <c r="CE153" s="19">
        <f t="shared" si="121"/>
        <v>0</v>
      </c>
      <c r="CF153" s="19">
        <f t="shared" si="121"/>
        <v>0</v>
      </c>
      <c r="CG153" s="19">
        <f t="shared" si="121"/>
        <v>0</v>
      </c>
      <c r="CH153" s="19">
        <f t="shared" si="121"/>
        <v>0</v>
      </c>
      <c r="CI153" s="19">
        <f t="shared" si="121"/>
        <v>0</v>
      </c>
      <c r="CJ153" s="19">
        <f t="shared" si="121"/>
        <v>0</v>
      </c>
      <c r="CK153" s="19">
        <f t="shared" si="121"/>
        <v>0</v>
      </c>
      <c r="CL153" s="19">
        <f t="shared" si="121"/>
        <v>0</v>
      </c>
      <c r="CM153" s="19">
        <f t="shared" si="121"/>
        <v>0</v>
      </c>
      <c r="CN153" s="19">
        <f t="shared" si="121"/>
        <v>0</v>
      </c>
      <c r="CO153" s="19">
        <f t="shared" si="121"/>
        <v>0</v>
      </c>
      <c r="CP153" s="19">
        <f t="shared" si="121"/>
        <v>0</v>
      </c>
      <c r="CQ153" s="19">
        <f t="shared" si="121"/>
        <v>0</v>
      </c>
      <c r="CR153" s="19">
        <f t="shared" si="121"/>
        <v>0</v>
      </c>
      <c r="CS153" s="19">
        <f t="shared" si="121"/>
        <v>0</v>
      </c>
      <c r="CT153" s="19">
        <f t="shared" si="121"/>
        <v>0</v>
      </c>
      <c r="CU153" s="19">
        <f t="shared" si="121"/>
        <v>0</v>
      </c>
      <c r="CV153" s="19">
        <f t="shared" si="121"/>
        <v>0</v>
      </c>
      <c r="CW153" s="19">
        <f t="shared" si="121"/>
        <v>0</v>
      </c>
      <c r="CX153" s="19">
        <f t="shared" si="121"/>
        <v>0</v>
      </c>
      <c r="CY153" s="19">
        <f t="shared" si="121"/>
        <v>0</v>
      </c>
      <c r="CZ153" s="19">
        <f t="shared" si="121"/>
        <v>0</v>
      </c>
      <c r="DA153" s="19">
        <f t="shared" si="121"/>
        <v>0</v>
      </c>
      <c r="DB153" s="19">
        <f t="shared" si="121"/>
        <v>0</v>
      </c>
      <c r="DC153" s="19">
        <f t="shared" si="121"/>
        <v>0</v>
      </c>
      <c r="DD153" s="19">
        <f t="shared" si="121"/>
        <v>0</v>
      </c>
      <c r="DE153" s="19">
        <f t="shared" si="121"/>
        <v>0</v>
      </c>
      <c r="DF153" s="19">
        <f t="shared" si="121"/>
        <v>0</v>
      </c>
      <c r="DG153" s="19">
        <f t="shared" si="121"/>
        <v>91500000</v>
      </c>
      <c r="DH153" s="19">
        <f t="shared" si="121"/>
        <v>0</v>
      </c>
      <c r="DI153" s="19">
        <f t="shared" si="121"/>
        <v>0</v>
      </c>
      <c r="DJ153" s="19">
        <f t="shared" si="121"/>
        <v>0</v>
      </c>
      <c r="DK153" s="19">
        <f t="shared" si="121"/>
        <v>0</v>
      </c>
      <c r="DL153" s="19">
        <f t="shared" si="121"/>
        <v>0</v>
      </c>
      <c r="DM153" s="19">
        <f t="shared" si="121"/>
        <v>0</v>
      </c>
      <c r="DN153" s="19">
        <f t="shared" si="121"/>
        <v>0</v>
      </c>
      <c r="DO153" s="19">
        <f t="shared" si="121"/>
        <v>0</v>
      </c>
      <c r="DP153" s="19">
        <f t="shared" si="121"/>
        <v>0</v>
      </c>
      <c r="DQ153" s="19">
        <f t="shared" si="121"/>
        <v>0</v>
      </c>
      <c r="DR153" s="19">
        <f t="shared" si="121"/>
        <v>0</v>
      </c>
      <c r="DS153" s="19">
        <f t="shared" si="121"/>
        <v>0</v>
      </c>
      <c r="DT153" s="19">
        <f t="shared" si="121"/>
        <v>0</v>
      </c>
      <c r="DU153" s="19">
        <f t="shared" si="121"/>
        <v>0</v>
      </c>
      <c r="DV153" s="19">
        <f t="shared" si="121"/>
        <v>0</v>
      </c>
      <c r="DW153" s="19">
        <f t="shared" si="121"/>
        <v>0</v>
      </c>
      <c r="DX153" s="19">
        <f t="shared" si="121"/>
        <v>0</v>
      </c>
      <c r="DY153" s="19">
        <f t="shared" si="121"/>
        <v>0</v>
      </c>
      <c r="DZ153" s="19">
        <f t="shared" si="121"/>
        <v>0</v>
      </c>
      <c r="EA153" s="19">
        <f t="shared" si="121"/>
        <v>0</v>
      </c>
      <c r="EB153" s="19">
        <f t="shared" si="121"/>
        <v>0</v>
      </c>
      <c r="EC153" s="19">
        <f t="shared" si="121"/>
        <v>0</v>
      </c>
      <c r="ED153" s="19">
        <f t="shared" ref="ED153:FR153" si="122">+SUM(ED154:ED159)</f>
        <v>0</v>
      </c>
      <c r="EE153" s="19">
        <f t="shared" si="122"/>
        <v>0</v>
      </c>
      <c r="EF153" s="19">
        <f t="shared" si="122"/>
        <v>0</v>
      </c>
      <c r="EG153" s="19">
        <f t="shared" si="122"/>
        <v>0</v>
      </c>
      <c r="EH153" s="19">
        <f t="shared" si="122"/>
        <v>0</v>
      </c>
      <c r="EI153" s="19">
        <f t="shared" si="122"/>
        <v>0</v>
      </c>
      <c r="EJ153" s="19">
        <f t="shared" si="122"/>
        <v>0</v>
      </c>
      <c r="EK153" s="19">
        <f t="shared" si="122"/>
        <v>0</v>
      </c>
      <c r="EL153" s="19">
        <f t="shared" si="122"/>
        <v>0</v>
      </c>
      <c r="EM153" s="19">
        <f t="shared" si="122"/>
        <v>0</v>
      </c>
      <c r="EN153" s="19">
        <f t="shared" si="122"/>
        <v>0</v>
      </c>
      <c r="EO153" s="19">
        <f t="shared" si="122"/>
        <v>0</v>
      </c>
      <c r="EP153" s="19">
        <f t="shared" si="122"/>
        <v>0</v>
      </c>
      <c r="EQ153" s="19">
        <f t="shared" si="122"/>
        <v>0</v>
      </c>
      <c r="ER153" s="19">
        <f t="shared" si="122"/>
        <v>0</v>
      </c>
      <c r="ES153" s="19">
        <f t="shared" si="122"/>
        <v>0</v>
      </c>
      <c r="ET153" s="19">
        <f t="shared" si="122"/>
        <v>0</v>
      </c>
      <c r="EU153" s="19">
        <f t="shared" si="122"/>
        <v>0</v>
      </c>
      <c r="EV153" s="19">
        <f t="shared" si="122"/>
        <v>0</v>
      </c>
      <c r="EW153" s="19">
        <f t="shared" si="122"/>
        <v>0</v>
      </c>
      <c r="EX153" s="19">
        <f t="shared" si="122"/>
        <v>0</v>
      </c>
      <c r="EY153" s="19">
        <f t="shared" si="122"/>
        <v>0</v>
      </c>
      <c r="EZ153" s="19">
        <f t="shared" si="122"/>
        <v>0</v>
      </c>
      <c r="FA153" s="19">
        <f t="shared" si="122"/>
        <v>0</v>
      </c>
      <c r="FB153" s="19">
        <f t="shared" si="122"/>
        <v>0</v>
      </c>
      <c r="FC153" s="19">
        <f t="shared" si="122"/>
        <v>0</v>
      </c>
      <c r="FD153" s="19">
        <f t="shared" si="122"/>
        <v>0</v>
      </c>
      <c r="FE153" s="19">
        <f t="shared" si="122"/>
        <v>0</v>
      </c>
      <c r="FF153" s="19">
        <f t="shared" si="122"/>
        <v>0</v>
      </c>
      <c r="FG153" s="19">
        <f t="shared" si="122"/>
        <v>0</v>
      </c>
      <c r="FH153" s="19">
        <f t="shared" si="122"/>
        <v>0</v>
      </c>
      <c r="FI153" s="19">
        <f t="shared" si="122"/>
        <v>0</v>
      </c>
      <c r="FJ153" s="19">
        <f t="shared" si="122"/>
        <v>0</v>
      </c>
      <c r="FK153" s="19">
        <f t="shared" si="122"/>
        <v>0</v>
      </c>
      <c r="FL153" s="19">
        <f t="shared" si="122"/>
        <v>0</v>
      </c>
      <c r="FM153" s="19">
        <f t="shared" si="122"/>
        <v>0</v>
      </c>
      <c r="FN153" s="19">
        <f t="shared" si="122"/>
        <v>0</v>
      </c>
      <c r="FO153" s="19">
        <f t="shared" si="122"/>
        <v>0</v>
      </c>
      <c r="FP153" s="19">
        <f t="shared" si="122"/>
        <v>0</v>
      </c>
      <c r="FQ153" s="19">
        <f t="shared" si="122"/>
        <v>0</v>
      </c>
      <c r="FR153" s="19">
        <f t="shared" si="122"/>
        <v>0</v>
      </c>
    </row>
    <row r="154" spans="1:174">
      <c r="A154" s="4" t="s">
        <v>199</v>
      </c>
      <c r="B154" s="3">
        <f>+F154+AI154+AM154+AQ154+AU154+AY154+BC154+BG154+BK154+BO154+EM154+EQ154+BW154+K154+O154+CA154+S154+W154+AA154+AE154+BS154+CE154+CI154+CM154+CQ154+CU154+CY154+DC154+DG154+DK154+DO154+DS154+DW154+EA154+EE154+EI154+EY154+EU154+FC154+FF154+FK154+FO154</f>
        <v>468092200</v>
      </c>
      <c r="C154" s="3">
        <f>+G154+AJ154+AN154+AR154+AV154+AZ154+BD154+BH154+BL154+BP154+EN154+ER154+BX154+L154+P154+CB154+T154+X154+AB154+AF154+BT154+CF154+CJ154+CN154+CR154+CV154+CZ154+DD154+DH154+DL154+DP154+DT154+DX154+EB154+EF154+EJ154+EZ154+EV154+FD154+FG154+FL154+FP154</f>
        <v>354522570</v>
      </c>
      <c r="D154" s="3">
        <f>+H154+AK154+AO154+AS154+AW154+BA154+BE154+BI154+BM154+BQ154+EO154+ES154+BY154+M154+Q154+CC154+U154+Y154+AC154+AG154+BU154+CG154+CK154+CO154+CS154+CW154+DA154+DE154+DI154+DM154+DQ154+DU154+DY154+EC154+EG154+EK154+FA154+EW154+FE154+FH154+FM154+FQ154</f>
        <v>352530203</v>
      </c>
      <c r="E154" s="3">
        <f t="shared" ref="E154:E159" si="123">+J154+AL154+AP154+AT154+AX154+BB154+BF154+BJ154+BN154+BR154+EP154+ET154+BZ154+N154+R154+CD154+V154+Z154+AD154+AH154+BV154+CH154+CL154+CP154+CT154+CX154+DB154+DF154+DJ154+DN154+DR154+DV154+DZ154+ED154+EH154+EL154+FB154+EX154+FF154+FI154+FN154+FR154</f>
        <v>344062545</v>
      </c>
      <c r="F154" s="3">
        <v>456597900</v>
      </c>
      <c r="G154" s="3">
        <v>343816008</v>
      </c>
      <c r="H154" s="3">
        <v>343816008</v>
      </c>
      <c r="I154" s="3"/>
      <c r="J154" s="3">
        <v>335348350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11494300</v>
      </c>
      <c r="BT154" s="3">
        <v>10706562</v>
      </c>
      <c r="BU154" s="3">
        <v>8714195</v>
      </c>
      <c r="BV154" s="3">
        <v>8714195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  <c r="EH154" s="3">
        <v>0</v>
      </c>
      <c r="EI154" s="3">
        <v>0</v>
      </c>
      <c r="EJ154" s="3">
        <v>0</v>
      </c>
      <c r="EK154" s="3">
        <v>0</v>
      </c>
      <c r="EL154" s="3">
        <v>0</v>
      </c>
      <c r="EM154" s="3">
        <v>0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0</v>
      </c>
      <c r="ET154" s="3">
        <v>0</v>
      </c>
      <c r="EU154" s="3">
        <v>0</v>
      </c>
      <c r="EV154" s="3">
        <v>0</v>
      </c>
      <c r="EW154" s="3">
        <v>0</v>
      </c>
      <c r="EX154" s="3">
        <v>0</v>
      </c>
      <c r="EY154" s="3">
        <v>0</v>
      </c>
      <c r="EZ154" s="3">
        <v>0</v>
      </c>
      <c r="FA154" s="3">
        <v>0</v>
      </c>
      <c r="FB154" s="3">
        <v>0</v>
      </c>
      <c r="FC154" s="3">
        <v>0</v>
      </c>
      <c r="FD154" s="3">
        <v>0</v>
      </c>
      <c r="FE154" s="3">
        <v>0</v>
      </c>
      <c r="FF154" s="3">
        <v>0</v>
      </c>
      <c r="FG154" s="3">
        <v>0</v>
      </c>
      <c r="FH154" s="3">
        <v>0</v>
      </c>
      <c r="FI154" s="3">
        <v>0</v>
      </c>
      <c r="FJ154" s="3">
        <v>0</v>
      </c>
      <c r="FK154" s="3">
        <v>0</v>
      </c>
      <c r="FL154" s="3">
        <v>0</v>
      </c>
      <c r="FM154" s="3">
        <v>0</v>
      </c>
      <c r="FN154" s="3">
        <v>0</v>
      </c>
      <c r="FO154" s="3">
        <v>0</v>
      </c>
      <c r="FP154" s="3">
        <v>0</v>
      </c>
      <c r="FQ154" s="3">
        <v>0</v>
      </c>
      <c r="FR154" s="3">
        <v>0</v>
      </c>
    </row>
    <row r="155" spans="1:174" hidden="1" outlineLevel="1">
      <c r="A155" s="4" t="s">
        <v>200</v>
      </c>
      <c r="B155" s="3">
        <f>+F155+AI155+AM155+AQ155+AU155+AY155+BC155+BG155+BK155+BO155+EM155+EQ155+BW155+K155+O155+CA155+S155+W155+AA155+AE155+BS155+CE155+CI155+CM155+CQ155+CU155+CY155+DC155+DG155+DK155+DO155+DS155+DW155+EA155+EE155+EI155+EY155+EU155+FC155+FF155+FK155+FO155</f>
        <v>20000000</v>
      </c>
      <c r="C155" s="3">
        <f>+G155+AJ155+AN155+AR155+AV155+AZ155+BD155+BH155+BL155+BP155+EN155+ER155+BX155+L155+P155+CB155+T155+X155+AB155+AF155+BT155+CF155+CJ155+CN155+CR155+CV155+CZ155+DD155+DH155+DL155+DP155+DT155+DX155+EB155+EF155+EJ155+EZ155+EV155+FD155+FG155+FL155+FP155</f>
        <v>18000000</v>
      </c>
      <c r="D155" s="3">
        <f>+H155+AK155+AO155+AS155+AW155+BA155+BE155+BI155+BM155+BQ155+EO155+ES155+BY155+M155+Q155+CC155+U155+Y155+AC155+AG155+BU155+CG155+CK155+CO155+CS155+CW155+DA155+DE155+DI155+DM155+DQ155+DU155+DY155+EC155+EG155+EK155+FA155+EW155+FE155+FH155+FM155+FQ155</f>
        <v>6000000</v>
      </c>
      <c r="E155" s="3">
        <f t="shared" si="123"/>
        <v>6000000</v>
      </c>
      <c r="F155" s="3">
        <v>20000000</v>
      </c>
      <c r="G155" s="3">
        <v>18000000</v>
      </c>
      <c r="H155" s="3">
        <v>6000000</v>
      </c>
      <c r="I155" s="3"/>
      <c r="J155" s="3">
        <v>6000000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3">
        <v>0</v>
      </c>
      <c r="EE155" s="3">
        <v>0</v>
      </c>
      <c r="EF155" s="3">
        <v>0</v>
      </c>
      <c r="EG155" s="3">
        <v>0</v>
      </c>
      <c r="EH155" s="3">
        <v>0</v>
      </c>
      <c r="EI155" s="3">
        <v>0</v>
      </c>
      <c r="EJ155" s="3">
        <v>0</v>
      </c>
      <c r="EK155" s="3">
        <v>0</v>
      </c>
      <c r="EL155" s="3">
        <v>0</v>
      </c>
      <c r="EM155" s="3">
        <v>0</v>
      </c>
      <c r="EN155" s="3">
        <v>0</v>
      </c>
      <c r="EO155" s="3">
        <v>0</v>
      </c>
      <c r="EP155" s="3">
        <v>0</v>
      </c>
      <c r="EQ155" s="3">
        <v>0</v>
      </c>
      <c r="ER155" s="3">
        <v>0</v>
      </c>
      <c r="ES155" s="3">
        <v>0</v>
      </c>
      <c r="ET155" s="3">
        <v>0</v>
      </c>
      <c r="EU155" s="3">
        <v>0</v>
      </c>
      <c r="EV155" s="3">
        <v>0</v>
      </c>
      <c r="EW155" s="3">
        <v>0</v>
      </c>
      <c r="EX155" s="3">
        <v>0</v>
      </c>
      <c r="EY155" s="3">
        <v>0</v>
      </c>
      <c r="EZ155" s="3">
        <v>0</v>
      </c>
      <c r="FA155" s="3">
        <v>0</v>
      </c>
      <c r="FB155" s="3">
        <v>0</v>
      </c>
      <c r="FC155" s="3">
        <v>0</v>
      </c>
      <c r="FD155" s="3">
        <v>0</v>
      </c>
      <c r="FE155" s="3">
        <v>0</v>
      </c>
      <c r="FF155" s="3">
        <v>0</v>
      </c>
      <c r="FG155" s="3">
        <v>0</v>
      </c>
      <c r="FH155" s="3">
        <v>0</v>
      </c>
      <c r="FI155" s="3">
        <v>0</v>
      </c>
      <c r="FJ155" s="3">
        <v>0</v>
      </c>
      <c r="FK155" s="3">
        <v>0</v>
      </c>
      <c r="FL155" s="3">
        <v>0</v>
      </c>
      <c r="FM155" s="3">
        <v>0</v>
      </c>
      <c r="FN155" s="3">
        <v>0</v>
      </c>
      <c r="FO155" s="3">
        <v>0</v>
      </c>
      <c r="FP155" s="3">
        <v>0</v>
      </c>
      <c r="FQ155" s="3">
        <v>0</v>
      </c>
      <c r="FR155" s="3">
        <v>0</v>
      </c>
    </row>
    <row r="156" spans="1:174" hidden="1" outlineLevel="1">
      <c r="A156" s="4" t="s">
        <v>201</v>
      </c>
      <c r="B156" s="3">
        <f>+F156+AI156+AM156+AQ156+AU156+AY156+BC156+BG156+BK156+BO156+EM156+EQ156+BW156+K156+O156+CA156+S156+W156+AA156+AE156+BS156+CE156+CI156+CM156+CQ156+CU156+CY156+DC156+DG156+DK156+DO156+DS156+DW156+EA156+EE156+EI156+EY156+EU156+FC156+FF156+FK156+FO156</f>
        <v>0</v>
      </c>
      <c r="C156" s="3">
        <f>+G156+AJ156+AN156+AR156+AV156+AZ156+BD156+BH156+BL156+BP156+EN156+ER156+BX156+L156+P156+CB156+T156+X156+AB156+AF156+BT156+CF156+CJ156+CN156+CR156+CV156+CZ156+DD156+DH156+DL156+DP156+DT156+DX156+EB156+EF156+EJ156+EZ156+EV156+FD156+FG156+FL156+FP156</f>
        <v>0</v>
      </c>
      <c r="D156" s="3">
        <f>+H156+AK156+AO156+AS156+AW156+BA156+BE156+BI156+BM156+BQ156+EO156+ES156+BY156+M156+Q156+CC156+U156+Y156+AC156+AG156+BU156+CG156+CK156+CO156+CS156+CW156+DA156+DE156+DI156+DM156+DQ156+DU156+DY156+EC156+EG156+EK156+FA156+EW156+FE156+FH156+FM156+FQ156</f>
        <v>0</v>
      </c>
      <c r="E156" s="3">
        <f t="shared" si="123"/>
        <v>0</v>
      </c>
      <c r="F156" s="3">
        <v>0</v>
      </c>
      <c r="G156" s="3">
        <v>0</v>
      </c>
      <c r="H156" s="3">
        <v>0</v>
      </c>
      <c r="I156" s="3"/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0</v>
      </c>
      <c r="DY156" s="3">
        <v>0</v>
      </c>
      <c r="DZ156" s="3">
        <v>0</v>
      </c>
      <c r="EA156" s="3">
        <v>0</v>
      </c>
      <c r="EB156" s="3">
        <v>0</v>
      </c>
      <c r="EC156" s="3">
        <v>0</v>
      </c>
      <c r="ED156" s="3">
        <v>0</v>
      </c>
      <c r="EE156" s="3">
        <v>0</v>
      </c>
      <c r="EF156" s="3">
        <v>0</v>
      </c>
      <c r="EG156" s="3">
        <v>0</v>
      </c>
      <c r="EH156" s="3">
        <v>0</v>
      </c>
      <c r="EI156" s="3">
        <v>0</v>
      </c>
      <c r="EJ156" s="3">
        <v>0</v>
      </c>
      <c r="EK156" s="3">
        <v>0</v>
      </c>
      <c r="EL156" s="3">
        <v>0</v>
      </c>
      <c r="EM156" s="3">
        <v>0</v>
      </c>
      <c r="EN156" s="3">
        <v>0</v>
      </c>
      <c r="EO156" s="3">
        <v>0</v>
      </c>
      <c r="EP156" s="3">
        <v>0</v>
      </c>
      <c r="EQ156" s="3">
        <v>0</v>
      </c>
      <c r="ER156" s="3">
        <v>0</v>
      </c>
      <c r="ES156" s="3">
        <v>0</v>
      </c>
      <c r="ET156" s="3">
        <v>0</v>
      </c>
      <c r="EU156" s="3">
        <v>0</v>
      </c>
      <c r="EV156" s="3">
        <v>0</v>
      </c>
      <c r="EW156" s="3">
        <v>0</v>
      </c>
      <c r="EX156" s="3">
        <v>0</v>
      </c>
      <c r="EY156" s="3">
        <v>0</v>
      </c>
      <c r="EZ156" s="3">
        <v>0</v>
      </c>
      <c r="FA156" s="3">
        <v>0</v>
      </c>
      <c r="FB156" s="3">
        <v>0</v>
      </c>
      <c r="FC156" s="3">
        <v>0</v>
      </c>
      <c r="FD156" s="3">
        <v>0</v>
      </c>
      <c r="FE156" s="3">
        <v>0</v>
      </c>
      <c r="FF156" s="3">
        <v>0</v>
      </c>
      <c r="FG156" s="3">
        <v>0</v>
      </c>
      <c r="FH156" s="3">
        <v>0</v>
      </c>
      <c r="FI156" s="3">
        <v>0</v>
      </c>
      <c r="FJ156" s="3">
        <v>0</v>
      </c>
      <c r="FK156" s="3">
        <v>0</v>
      </c>
      <c r="FL156" s="3">
        <v>0</v>
      </c>
      <c r="FM156" s="3">
        <v>0</v>
      </c>
      <c r="FN156" s="3">
        <v>0</v>
      </c>
      <c r="FO156" s="3">
        <v>0</v>
      </c>
      <c r="FP156" s="3">
        <v>0</v>
      </c>
      <c r="FQ156" s="3">
        <v>0</v>
      </c>
      <c r="FR156" s="3">
        <v>0</v>
      </c>
    </row>
    <row r="157" spans="1:174" hidden="1" outlineLevel="1">
      <c r="A157" s="4" t="s">
        <v>202</v>
      </c>
      <c r="B157" s="3">
        <f>+F157+AI157+AM157+AQ157+AU157+AY157+BC157+BG157+BK157+BO157+EM157+EQ157+BW157+K157+O157+CA157+S157+W157+AA157+AE157+BS157+CE157+CI157+CM157+CQ157+CU157+CY157+DC157+DG157+DK157+DO157+DS157+DW157+EA157+EE157+EI157+EY157+EU157+FC157+FF157+FK157+FO157</f>
        <v>0</v>
      </c>
      <c r="C157" s="3">
        <f>+G157+AJ157+AN157+AR157+AV157+AZ157+BD157+BH157+BL157+BP157+EN157+ER157+BX157+L157+P157+CB157+T157+X157+AB157+AF157+BT157+CF157+CJ157+CN157+CR157+CV157+CZ157+DD157+DH157+DL157+DP157+DT157+DX157+EB157+EF157+EJ157+EZ157+EV157+FD157+FG157+FL157+FP157</f>
        <v>0</v>
      </c>
      <c r="D157" s="3">
        <f>+H157+AK157+AO157+AS157+AW157+BA157+BE157+BI157+BM157+BQ157+EO157+ES157+BY157+M157+Q157+CC157+U157+Y157+AC157+AG157+BU157+CG157+CK157+CO157+CS157+CW157+DA157+DE157+DI157+DM157+DQ157+DU157+DY157+EC157+EG157+EK157+FA157+EW157+FE157+FH157+FM157+FQ157</f>
        <v>0</v>
      </c>
      <c r="E157" s="3">
        <f t="shared" si="123"/>
        <v>0</v>
      </c>
      <c r="F157" s="3">
        <v>0</v>
      </c>
      <c r="G157" s="3">
        <v>0</v>
      </c>
      <c r="H157" s="3">
        <v>0</v>
      </c>
      <c r="I157" s="3"/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0</v>
      </c>
      <c r="EJ157" s="3">
        <v>0</v>
      </c>
      <c r="EK157" s="3">
        <v>0</v>
      </c>
      <c r="EL157" s="3">
        <v>0</v>
      </c>
      <c r="EM157" s="3">
        <v>0</v>
      </c>
      <c r="EN157" s="3">
        <v>0</v>
      </c>
      <c r="EO157" s="3">
        <v>0</v>
      </c>
      <c r="EP157" s="3">
        <v>0</v>
      </c>
      <c r="EQ157" s="3">
        <v>0</v>
      </c>
      <c r="ER157" s="3">
        <v>0</v>
      </c>
      <c r="ES157" s="3">
        <v>0</v>
      </c>
      <c r="ET157" s="3">
        <v>0</v>
      </c>
      <c r="EU157" s="3">
        <v>0</v>
      </c>
      <c r="EV157" s="3">
        <v>0</v>
      </c>
      <c r="EW157" s="3">
        <v>0</v>
      </c>
      <c r="EX157" s="3">
        <v>0</v>
      </c>
      <c r="EY157" s="3">
        <v>0</v>
      </c>
      <c r="EZ157" s="3">
        <v>0</v>
      </c>
      <c r="FA157" s="3">
        <v>0</v>
      </c>
      <c r="FB157" s="3">
        <v>0</v>
      </c>
      <c r="FC157" s="3">
        <v>0</v>
      </c>
      <c r="FD157" s="3">
        <v>0</v>
      </c>
      <c r="FE157" s="3">
        <v>0</v>
      </c>
      <c r="FF157" s="3">
        <v>0</v>
      </c>
      <c r="FG157" s="3">
        <v>0</v>
      </c>
      <c r="FH157" s="3">
        <v>0</v>
      </c>
      <c r="FI157" s="3">
        <v>0</v>
      </c>
      <c r="FJ157" s="3">
        <v>0</v>
      </c>
      <c r="FK157" s="3">
        <v>0</v>
      </c>
      <c r="FL157" s="3">
        <v>0</v>
      </c>
      <c r="FM157" s="3">
        <v>0</v>
      </c>
      <c r="FN157" s="3">
        <v>0</v>
      </c>
      <c r="FO157" s="3">
        <v>0</v>
      </c>
      <c r="FP157" s="3">
        <v>0</v>
      </c>
      <c r="FQ157" s="3">
        <v>0</v>
      </c>
      <c r="FR157" s="3">
        <v>0</v>
      </c>
    </row>
    <row r="158" spans="1:174" hidden="1" outlineLevel="1">
      <c r="A158" s="4" t="s">
        <v>203</v>
      </c>
      <c r="B158" s="3">
        <f>+F158+AI158+AM158+AQ158+AU158+AY158+BC158+BG158+BK158+BO158+EM158+EQ158+BW158+K158+O158+CA158+S158+W158+AA158+AE158+BS158+CE158+CI158+CM158+CQ158+CU158+CY158+DC158+DG158+DK158+DO158+DS158+DW158+EA158+EE158+EI158+EY158+EU158+FC158+FF158+FK158+FO158</f>
        <v>1034457000</v>
      </c>
      <c r="C158" s="3">
        <f>+G158+AJ158+AN158+AR158+AV158+AZ158+BD158+BH158+BL158+BP158+EN158+ER158+BX158+L158+P158+CB158+T158+X158+AB158+AF158+BT158+CF158+CJ158+CN158+CR158+CV158+CZ158+DD158+DH158+DL158+DP158+DT158+DX158+EB158+EF158+EJ158+EZ158+EV158+FD158+FG158+FL158+FP158</f>
        <v>891437099</v>
      </c>
      <c r="D158" s="3">
        <f>+H158+AK158+AO158+AS158+AW158+BA158+BE158+BI158+BM158+BQ158+EO158+ES158+BY158+M158+Q158+CC158+U158+Y158+AC158+AG158+BU158+CG158+CK158+CO158+CS158+CW158+DA158+DE158+DI158+DM158+DQ158+DU158+DY158+EC158+EG158+EK158+FA158+EW158+FE158+FH158+FM158+FQ158</f>
        <v>585577512</v>
      </c>
      <c r="E158" s="3">
        <f t="shared" si="123"/>
        <v>585577512</v>
      </c>
      <c r="F158" s="3">
        <v>549999487</v>
      </c>
      <c r="G158" s="3">
        <v>549999487</v>
      </c>
      <c r="H158" s="3">
        <v>345113488</v>
      </c>
      <c r="I158" s="3"/>
      <c r="J158" s="3">
        <v>345113488</v>
      </c>
      <c r="K158" s="3">
        <v>0</v>
      </c>
      <c r="L158" s="3">
        <v>0</v>
      </c>
      <c r="M158" s="3">
        <v>0</v>
      </c>
      <c r="N158" s="3">
        <v>0</v>
      </c>
      <c r="O158" s="3">
        <v>30000000</v>
      </c>
      <c r="P158" s="3">
        <v>30000000</v>
      </c>
      <c r="Q158" s="3">
        <v>30000000</v>
      </c>
      <c r="R158" s="3">
        <v>30000000</v>
      </c>
      <c r="S158" s="3">
        <v>81300000</v>
      </c>
      <c r="T158" s="3">
        <v>34779587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6657513</v>
      </c>
      <c r="AB158" s="3">
        <v>6657513</v>
      </c>
      <c r="AC158" s="3">
        <v>6657513</v>
      </c>
      <c r="AD158" s="3">
        <v>6657513</v>
      </c>
      <c r="AE158" s="3">
        <v>0</v>
      </c>
      <c r="AF158" s="3">
        <v>0</v>
      </c>
      <c r="AG158" s="3">
        <v>0</v>
      </c>
      <c r="AH158" s="3">
        <v>0</v>
      </c>
      <c r="AI158" s="3">
        <v>270000000</v>
      </c>
      <c r="AJ158" s="3">
        <v>270000000</v>
      </c>
      <c r="AK158" s="3">
        <v>203805999</v>
      </c>
      <c r="AL158" s="3">
        <v>203805999</v>
      </c>
      <c r="AM158" s="3">
        <v>5000000</v>
      </c>
      <c r="AN158" s="3">
        <v>512</v>
      </c>
      <c r="AO158" s="3">
        <v>512</v>
      </c>
      <c r="AP158" s="3">
        <v>512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91500000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0</v>
      </c>
      <c r="EE158" s="3">
        <v>0</v>
      </c>
      <c r="EF158" s="3">
        <v>0</v>
      </c>
      <c r="EG158" s="3">
        <v>0</v>
      </c>
      <c r="EH158" s="3">
        <v>0</v>
      </c>
      <c r="EI158" s="3">
        <v>0</v>
      </c>
      <c r="EJ158" s="3">
        <v>0</v>
      </c>
      <c r="EK158" s="3">
        <v>0</v>
      </c>
      <c r="EL158" s="3">
        <v>0</v>
      </c>
      <c r="EM158" s="3">
        <v>0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0</v>
      </c>
      <c r="ET158" s="3">
        <v>0</v>
      </c>
      <c r="EU158" s="3">
        <v>0</v>
      </c>
      <c r="EV158" s="3">
        <v>0</v>
      </c>
      <c r="EW158" s="3">
        <v>0</v>
      </c>
      <c r="EX158" s="3">
        <v>0</v>
      </c>
      <c r="EY158" s="3">
        <v>0</v>
      </c>
      <c r="EZ158" s="3">
        <v>0</v>
      </c>
      <c r="FA158" s="3">
        <v>0</v>
      </c>
      <c r="FB158" s="3">
        <v>0</v>
      </c>
      <c r="FC158" s="3">
        <v>0</v>
      </c>
      <c r="FD158" s="3">
        <v>0</v>
      </c>
      <c r="FE158" s="3">
        <v>0</v>
      </c>
      <c r="FF158" s="3">
        <v>0</v>
      </c>
      <c r="FG158" s="3">
        <v>0</v>
      </c>
      <c r="FH158" s="3">
        <v>0</v>
      </c>
      <c r="FI158" s="3">
        <v>0</v>
      </c>
      <c r="FJ158" s="3">
        <v>0</v>
      </c>
      <c r="FK158" s="3">
        <v>0</v>
      </c>
      <c r="FL158" s="3">
        <v>0</v>
      </c>
      <c r="FM158" s="3">
        <v>0</v>
      </c>
      <c r="FN158" s="3">
        <v>0</v>
      </c>
      <c r="FO158" s="3">
        <v>0</v>
      </c>
      <c r="FP158" s="3">
        <v>0</v>
      </c>
      <c r="FQ158" s="3">
        <v>0</v>
      </c>
      <c r="FR158" s="3">
        <v>0</v>
      </c>
    </row>
    <row r="159" spans="1:174" hidden="1" outlineLevel="1">
      <c r="A159" s="4" t="s">
        <v>204</v>
      </c>
      <c r="B159" s="3">
        <f>+F159+AI159+AM159+AQ159+AU159+AY159+BC159+BG159+BK159+BO159+EM159+EQ159+BW159+K159+O159+CA159+S159+W159+AA159+AE159+BS159+CE159+CI159+CM159+CQ159+CU159+CY159+DC159+DG159+DK159+DO159+DS159+DW159+EA159+EE159+EI159+EY159+EU159+FC159+FF159+FK159+FO159</f>
        <v>25000000</v>
      </c>
      <c r="C159" s="3">
        <f>+G159+AJ159+AN159+AR159+AV159+AZ159+BD159+BH159+BL159+BP159+EN159+ER159+BX159+L159+P159+CB159+T159+X159+AB159+AF159+BT159+CF159+CJ159+CN159+CR159+CV159+CZ159+DD159+DH159+DL159+DP159+DT159+DX159+EB159+EF159+EJ159+EZ159+EV159+FD159+FG159+FL159+FP159</f>
        <v>25000000</v>
      </c>
      <c r="D159" s="3">
        <f>+H159+AK159+AO159+AS159+AW159+BA159+BE159+BI159+BM159+BQ159+EO159+ES159+BY159+M159+Q159+CC159+U159+Y159+AC159+AG159+BU159+CG159+CK159+CO159+CS159+CW159+DA159+DE159+DI159+DM159+DQ159+DU159+DY159+EC159+EG159+EK159+FA159+EW159+FE159+FH159+FM159+FQ159</f>
        <v>0</v>
      </c>
      <c r="E159" s="3">
        <f t="shared" si="123"/>
        <v>0</v>
      </c>
      <c r="F159" s="3">
        <v>0</v>
      </c>
      <c r="G159" s="3">
        <v>0</v>
      </c>
      <c r="H159" s="3">
        <v>0</v>
      </c>
      <c r="I159" s="3"/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25000000</v>
      </c>
      <c r="P159" s="3">
        <v>25000000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3">
        <v>0</v>
      </c>
      <c r="EC159" s="3">
        <v>0</v>
      </c>
      <c r="ED159" s="3">
        <v>0</v>
      </c>
      <c r="EE159" s="3">
        <v>0</v>
      </c>
      <c r="EF159" s="3">
        <v>0</v>
      </c>
      <c r="EG159" s="3">
        <v>0</v>
      </c>
      <c r="EH159" s="3">
        <v>0</v>
      </c>
      <c r="EI159" s="3">
        <v>0</v>
      </c>
      <c r="EJ159" s="3">
        <v>0</v>
      </c>
      <c r="EK159" s="3">
        <v>0</v>
      </c>
      <c r="EL159" s="3">
        <v>0</v>
      </c>
      <c r="EM159" s="3">
        <v>0</v>
      </c>
      <c r="EN159" s="3">
        <v>0</v>
      </c>
      <c r="EO159" s="3">
        <v>0</v>
      </c>
      <c r="EP159" s="3">
        <v>0</v>
      </c>
      <c r="EQ159" s="3">
        <v>0</v>
      </c>
      <c r="ER159" s="3">
        <v>0</v>
      </c>
      <c r="ES159" s="3">
        <v>0</v>
      </c>
      <c r="ET159" s="3">
        <v>0</v>
      </c>
      <c r="EU159" s="3">
        <v>0</v>
      </c>
      <c r="EV159" s="3">
        <v>0</v>
      </c>
      <c r="EW159" s="3">
        <v>0</v>
      </c>
      <c r="EX159" s="3">
        <v>0</v>
      </c>
      <c r="EY159" s="3">
        <v>0</v>
      </c>
      <c r="EZ159" s="3">
        <v>0</v>
      </c>
      <c r="FA159" s="3">
        <v>0</v>
      </c>
      <c r="FB159" s="3">
        <v>0</v>
      </c>
      <c r="FC159" s="3">
        <v>0</v>
      </c>
      <c r="FD159" s="3">
        <v>0</v>
      </c>
      <c r="FE159" s="3">
        <v>0</v>
      </c>
      <c r="FF159" s="3">
        <v>0</v>
      </c>
      <c r="FG159" s="3">
        <v>0</v>
      </c>
      <c r="FH159" s="3">
        <v>0</v>
      </c>
      <c r="FI159" s="3">
        <v>0</v>
      </c>
      <c r="FJ159" s="3">
        <v>0</v>
      </c>
      <c r="FK159" s="3">
        <v>0</v>
      </c>
      <c r="FL159" s="3">
        <v>0</v>
      </c>
      <c r="FM159" s="3">
        <v>0</v>
      </c>
      <c r="FN159" s="3">
        <v>0</v>
      </c>
      <c r="FO159" s="3">
        <v>0</v>
      </c>
      <c r="FP159" s="3">
        <v>0</v>
      </c>
      <c r="FQ159" s="3">
        <v>0</v>
      </c>
      <c r="FR159" s="3">
        <v>0</v>
      </c>
    </row>
    <row r="160" spans="1:174" collapsed="1">
      <c r="A160" s="16" t="s">
        <v>205</v>
      </c>
      <c r="B160" s="17">
        <f>+B145+B134+B114+B89+B71+B57+B23+B3</f>
        <v>47997957502</v>
      </c>
      <c r="C160" s="17">
        <f>+C145+C134+C114+C89+C71+C57+C23+C3</f>
        <v>37216188873</v>
      </c>
      <c r="D160" s="17">
        <f>+D145+D134+D114+D89+D71+D57+D23+D3</f>
        <v>22617166770</v>
      </c>
      <c r="E160" s="17">
        <f>+E145+E134+E114+E89+E71+E57+E23+E3</f>
        <v>21487541786</v>
      </c>
      <c r="F160" s="17">
        <f t="shared" ref="F160:CC160" si="124">+F145+F134+F114+F89+F71+F57+F23+F3</f>
        <v>24782867400</v>
      </c>
      <c r="G160" s="17">
        <f t="shared" si="124"/>
        <v>20784175496</v>
      </c>
      <c r="H160" s="17">
        <f t="shared" si="124"/>
        <v>15578780402</v>
      </c>
      <c r="I160" s="17"/>
      <c r="J160" s="17">
        <f t="shared" si="124"/>
        <v>14920592059</v>
      </c>
      <c r="K160" s="17">
        <f t="shared" ref="K160:AH160" si="125">+K145+K134+K114+K89+K71+K57+K23+K3</f>
        <v>873600000</v>
      </c>
      <c r="L160" s="17">
        <f t="shared" si="125"/>
        <v>254159158</v>
      </c>
      <c r="M160" s="17">
        <f t="shared" si="125"/>
        <v>67441788</v>
      </c>
      <c r="N160" s="17">
        <f t="shared" si="125"/>
        <v>67441788</v>
      </c>
      <c r="O160" s="17">
        <f t="shared" si="125"/>
        <v>3526600000</v>
      </c>
      <c r="P160" s="17">
        <f t="shared" si="125"/>
        <v>3246334101</v>
      </c>
      <c r="Q160" s="17">
        <f t="shared" si="125"/>
        <v>1403935724</v>
      </c>
      <c r="R160" s="17">
        <f t="shared" si="125"/>
        <v>1388935724</v>
      </c>
      <c r="S160" s="17">
        <f t="shared" si="125"/>
        <v>282100000</v>
      </c>
      <c r="T160" s="17">
        <f t="shared" si="125"/>
        <v>235380384</v>
      </c>
      <c r="U160" s="17">
        <f t="shared" si="125"/>
        <v>158084509</v>
      </c>
      <c r="V160" s="17">
        <f t="shared" si="125"/>
        <v>158084509</v>
      </c>
      <c r="W160" s="17">
        <f t="shared" si="125"/>
        <v>7700000</v>
      </c>
      <c r="X160" s="17">
        <f t="shared" si="125"/>
        <v>7700000</v>
      </c>
      <c r="Y160" s="17">
        <f t="shared" si="125"/>
        <v>7700000</v>
      </c>
      <c r="Z160" s="17">
        <f t="shared" si="125"/>
        <v>0</v>
      </c>
      <c r="AA160" s="17">
        <f t="shared" si="125"/>
        <v>107800000</v>
      </c>
      <c r="AB160" s="17">
        <f t="shared" si="125"/>
        <v>107800000</v>
      </c>
      <c r="AC160" s="17">
        <f t="shared" si="125"/>
        <v>35656627</v>
      </c>
      <c r="AD160" s="17">
        <f t="shared" si="125"/>
        <v>22490557</v>
      </c>
      <c r="AE160" s="17">
        <f t="shared" si="125"/>
        <v>163100000</v>
      </c>
      <c r="AF160" s="17">
        <f t="shared" si="125"/>
        <v>163100000</v>
      </c>
      <c r="AG160" s="17">
        <f t="shared" si="125"/>
        <v>0</v>
      </c>
      <c r="AH160" s="17">
        <f t="shared" si="125"/>
        <v>0</v>
      </c>
      <c r="AI160" s="17">
        <f t="shared" si="124"/>
        <v>5141700000</v>
      </c>
      <c r="AJ160" s="17">
        <f t="shared" si="124"/>
        <v>3520738854</v>
      </c>
      <c r="AK160" s="17">
        <f t="shared" si="124"/>
        <v>1505400753</v>
      </c>
      <c r="AL160" s="17">
        <f t="shared" si="124"/>
        <v>1489656753</v>
      </c>
      <c r="AM160" s="17">
        <f t="shared" si="124"/>
        <v>836100000</v>
      </c>
      <c r="AN160" s="17">
        <f t="shared" si="124"/>
        <v>831100512</v>
      </c>
      <c r="AO160" s="17">
        <f t="shared" si="124"/>
        <v>229957045</v>
      </c>
      <c r="AP160" s="17">
        <f t="shared" si="124"/>
        <v>229772533</v>
      </c>
      <c r="AQ160" s="17">
        <f t="shared" si="124"/>
        <v>9900000</v>
      </c>
      <c r="AR160" s="17">
        <f t="shared" si="124"/>
        <v>0</v>
      </c>
      <c r="AS160" s="17">
        <f t="shared" si="124"/>
        <v>0</v>
      </c>
      <c r="AT160" s="17">
        <f t="shared" si="124"/>
        <v>0</v>
      </c>
      <c r="AU160" s="17">
        <f t="shared" si="124"/>
        <v>4500000</v>
      </c>
      <c r="AV160" s="17">
        <f t="shared" si="124"/>
        <v>4500000</v>
      </c>
      <c r="AW160" s="17">
        <f t="shared" si="124"/>
        <v>4500000</v>
      </c>
      <c r="AX160" s="17">
        <f t="shared" si="124"/>
        <v>4500000</v>
      </c>
      <c r="AY160" s="17">
        <f t="shared" si="124"/>
        <v>469800000</v>
      </c>
      <c r="AZ160" s="17">
        <f t="shared" si="124"/>
        <v>469683389</v>
      </c>
      <c r="BA160" s="17">
        <f t="shared" si="124"/>
        <v>410662809</v>
      </c>
      <c r="BB160" s="17">
        <f t="shared" si="124"/>
        <v>410345381</v>
      </c>
      <c r="BC160" s="17">
        <f t="shared" si="124"/>
        <v>180000000</v>
      </c>
      <c r="BD160" s="17">
        <f t="shared" si="124"/>
        <v>175964957</v>
      </c>
      <c r="BE160" s="17">
        <f t="shared" si="124"/>
        <v>128188185</v>
      </c>
      <c r="BF160" s="17">
        <f t="shared" si="124"/>
        <v>127888185</v>
      </c>
      <c r="BG160" s="17">
        <f t="shared" si="124"/>
        <v>556000000</v>
      </c>
      <c r="BH160" s="17">
        <f t="shared" si="124"/>
        <v>364776954</v>
      </c>
      <c r="BI160" s="17">
        <f t="shared" si="124"/>
        <v>144867406</v>
      </c>
      <c r="BJ160" s="17">
        <f t="shared" si="124"/>
        <v>142371456</v>
      </c>
      <c r="BK160" s="17">
        <f t="shared" si="124"/>
        <v>0</v>
      </c>
      <c r="BL160" s="17">
        <f t="shared" si="124"/>
        <v>0</v>
      </c>
      <c r="BM160" s="17">
        <f t="shared" si="124"/>
        <v>0</v>
      </c>
      <c r="BN160" s="17">
        <f t="shared" si="124"/>
        <v>0</v>
      </c>
      <c r="BO160" s="17">
        <f t="shared" si="124"/>
        <v>387000000</v>
      </c>
      <c r="BP160" s="17">
        <f t="shared" si="124"/>
        <v>367512503</v>
      </c>
      <c r="BQ160" s="17">
        <f t="shared" si="124"/>
        <v>40118106</v>
      </c>
      <c r="BR160" s="17">
        <f t="shared" si="124"/>
        <v>40118106</v>
      </c>
      <c r="BS160" s="17">
        <f>+BS145+BS134+BS114+BS89+BS71+BS57+BS23+BS3</f>
        <v>5241101596</v>
      </c>
      <c r="BT160" s="17">
        <f>+BT145+BT134+BT114+BT89+BT71+BT57+BT23+BT3</f>
        <v>3691470032</v>
      </c>
      <c r="BU160" s="17">
        <f>+BU145+BU134+BU114+BU89+BU71+BU57+BU23+BU3</f>
        <v>1249870770</v>
      </c>
      <c r="BV160" s="17">
        <f>+BV145+BV134+BV114+BV89+BV71+BV57+BV23+BV3</f>
        <v>891510163</v>
      </c>
      <c r="BW160" s="17">
        <f t="shared" si="124"/>
        <v>100000000</v>
      </c>
      <c r="BX160" s="17">
        <f t="shared" si="124"/>
        <v>0</v>
      </c>
      <c r="BY160" s="17">
        <f t="shared" si="124"/>
        <v>0</v>
      </c>
      <c r="BZ160" s="17">
        <f t="shared" si="124"/>
        <v>0</v>
      </c>
      <c r="CA160" s="17">
        <f t="shared" si="124"/>
        <v>0</v>
      </c>
      <c r="CB160" s="17">
        <f t="shared" si="124"/>
        <v>0</v>
      </c>
      <c r="CC160" s="17">
        <f t="shared" si="124"/>
        <v>0</v>
      </c>
      <c r="CD160" s="17">
        <f t="shared" ref="CD160:DU160" si="126">+CD145+CD134+CD114+CD89+CD71+CD57+CD23+CD3</f>
        <v>0</v>
      </c>
      <c r="CE160" s="17">
        <f t="shared" si="126"/>
        <v>38258061</v>
      </c>
      <c r="CF160" s="17">
        <f t="shared" si="126"/>
        <v>15500340</v>
      </c>
      <c r="CG160" s="17">
        <f t="shared" si="126"/>
        <v>0</v>
      </c>
      <c r="CH160" s="17">
        <f t="shared" si="126"/>
        <v>0</v>
      </c>
      <c r="CI160" s="17">
        <f t="shared" si="126"/>
        <v>1773142144</v>
      </c>
      <c r="CJ160" s="17">
        <f t="shared" si="126"/>
        <v>1236563364</v>
      </c>
      <c r="CK160" s="17">
        <f t="shared" si="126"/>
        <v>587860507</v>
      </c>
      <c r="CL160" s="17">
        <f t="shared" si="126"/>
        <v>587860507</v>
      </c>
      <c r="CM160" s="17">
        <f t="shared" si="126"/>
        <v>114826000</v>
      </c>
      <c r="CN160" s="17">
        <f t="shared" si="126"/>
        <v>79853400</v>
      </c>
      <c r="CO160" s="17">
        <f t="shared" si="126"/>
        <v>29880478</v>
      </c>
      <c r="CP160" s="17">
        <f t="shared" si="126"/>
        <v>29880478</v>
      </c>
      <c r="CQ160" s="17">
        <f t="shared" si="126"/>
        <v>3865606</v>
      </c>
      <c r="CR160" s="17">
        <f t="shared" si="126"/>
        <v>0</v>
      </c>
      <c r="CS160" s="17">
        <f t="shared" si="126"/>
        <v>0</v>
      </c>
      <c r="CT160" s="17">
        <f t="shared" si="126"/>
        <v>0</v>
      </c>
      <c r="CU160" s="17">
        <f t="shared" si="126"/>
        <v>783533696</v>
      </c>
      <c r="CV160" s="17">
        <f t="shared" si="126"/>
        <v>750571407</v>
      </c>
      <c r="CW160" s="17">
        <f t="shared" si="126"/>
        <v>685332880</v>
      </c>
      <c r="CX160" s="17">
        <f t="shared" si="126"/>
        <v>685332880</v>
      </c>
      <c r="CY160" s="17">
        <f t="shared" si="126"/>
        <v>14498359</v>
      </c>
      <c r="CZ160" s="17">
        <f t="shared" si="126"/>
        <v>14440596</v>
      </c>
      <c r="DA160" s="17">
        <f t="shared" si="126"/>
        <v>0</v>
      </c>
      <c r="DB160" s="17">
        <f t="shared" si="126"/>
        <v>0</v>
      </c>
      <c r="DC160" s="17">
        <f t="shared" si="126"/>
        <v>201481208</v>
      </c>
      <c r="DD160" s="17">
        <f t="shared" si="126"/>
        <v>176305725</v>
      </c>
      <c r="DE160" s="17">
        <f t="shared" si="126"/>
        <v>0</v>
      </c>
      <c r="DF160" s="17">
        <f t="shared" si="126"/>
        <v>0</v>
      </c>
      <c r="DG160" s="17">
        <f t="shared" si="126"/>
        <v>728210545</v>
      </c>
      <c r="DH160" s="17">
        <f t="shared" si="126"/>
        <v>149402390</v>
      </c>
      <c r="DI160" s="17">
        <f t="shared" si="126"/>
        <v>149402390</v>
      </c>
      <c r="DJ160" s="17">
        <f t="shared" si="126"/>
        <v>149402390</v>
      </c>
      <c r="DK160" s="17">
        <f t="shared" si="126"/>
        <v>136706140</v>
      </c>
      <c r="DL160" s="17">
        <f t="shared" si="126"/>
        <v>49800797</v>
      </c>
      <c r="DM160" s="17">
        <f t="shared" si="126"/>
        <v>49800797</v>
      </c>
      <c r="DN160" s="17">
        <f t="shared" si="126"/>
        <v>49800797</v>
      </c>
      <c r="DO160" s="17">
        <f t="shared" si="126"/>
        <v>858567</v>
      </c>
      <c r="DP160" s="17">
        <f t="shared" si="126"/>
        <v>0</v>
      </c>
      <c r="DQ160" s="17">
        <f t="shared" si="126"/>
        <v>0</v>
      </c>
      <c r="DR160" s="17">
        <f t="shared" si="126"/>
        <v>0</v>
      </c>
      <c r="DS160" s="17">
        <f t="shared" si="126"/>
        <v>15249700</v>
      </c>
      <c r="DT160" s="17">
        <f t="shared" si="126"/>
        <v>0</v>
      </c>
      <c r="DU160" s="17">
        <f t="shared" si="126"/>
        <v>0</v>
      </c>
      <c r="DV160" s="17">
        <f t="shared" ref="DV160:FQ160" si="127">+DV145+DV134+DV114+DV89+DV71+DV57+DV23+DV3</f>
        <v>0</v>
      </c>
      <c r="DW160" s="17">
        <f t="shared" si="127"/>
        <v>65987327</v>
      </c>
      <c r="DX160" s="17">
        <f t="shared" si="127"/>
        <v>0</v>
      </c>
      <c r="DY160" s="17">
        <f t="shared" si="127"/>
        <v>0</v>
      </c>
      <c r="DZ160" s="17">
        <f t="shared" si="127"/>
        <v>0</v>
      </c>
      <c r="EA160" s="17">
        <f t="shared" si="127"/>
        <v>55675994</v>
      </c>
      <c r="EB160" s="17">
        <f t="shared" si="127"/>
        <v>26675994</v>
      </c>
      <c r="EC160" s="17">
        <f t="shared" si="127"/>
        <v>0</v>
      </c>
      <c r="ED160" s="17">
        <f t="shared" si="127"/>
        <v>0</v>
      </c>
      <c r="EE160" s="17">
        <f t="shared" si="127"/>
        <v>844929575</v>
      </c>
      <c r="EF160" s="17">
        <f t="shared" si="127"/>
        <v>276119179</v>
      </c>
      <c r="EG160" s="17">
        <f t="shared" si="127"/>
        <v>118242061</v>
      </c>
      <c r="EH160" s="17">
        <f t="shared" si="127"/>
        <v>91557520</v>
      </c>
      <c r="EI160" s="17">
        <f t="shared" si="127"/>
        <v>130026007</v>
      </c>
      <c r="EJ160" s="17">
        <f t="shared" si="127"/>
        <v>0</v>
      </c>
      <c r="EK160" s="17">
        <f t="shared" si="127"/>
        <v>0</v>
      </c>
      <c r="EL160" s="17">
        <f t="shared" si="127"/>
        <v>0</v>
      </c>
      <c r="EM160" s="17">
        <f t="shared" ref="EM160:EX160" si="128">+EM145+EM134+EM114+EM89+EM71+EM57+EM23+EM3</f>
        <v>91791904</v>
      </c>
      <c r="EN160" s="17">
        <f t="shared" si="128"/>
        <v>0</v>
      </c>
      <c r="EO160" s="17">
        <f t="shared" si="128"/>
        <v>0</v>
      </c>
      <c r="EP160" s="17">
        <f t="shared" si="128"/>
        <v>0</v>
      </c>
      <c r="EQ160" s="17">
        <f t="shared" si="128"/>
        <v>22088000</v>
      </c>
      <c r="ER160" s="17">
        <f t="shared" si="128"/>
        <v>0</v>
      </c>
      <c r="ES160" s="17">
        <f t="shared" si="128"/>
        <v>0</v>
      </c>
      <c r="ET160" s="17">
        <f t="shared" si="128"/>
        <v>0</v>
      </c>
      <c r="EU160" s="17">
        <f t="shared" si="128"/>
        <v>43139924</v>
      </c>
      <c r="EV160" s="17">
        <f t="shared" si="128"/>
        <v>43139924</v>
      </c>
      <c r="EW160" s="17">
        <f t="shared" si="128"/>
        <v>0</v>
      </c>
      <c r="EX160" s="17">
        <f t="shared" si="128"/>
        <v>0</v>
      </c>
      <c r="EY160" s="17">
        <f t="shared" si="127"/>
        <v>3336387</v>
      </c>
      <c r="EZ160" s="17">
        <f t="shared" si="127"/>
        <v>3336387</v>
      </c>
      <c r="FA160" s="17">
        <f t="shared" si="127"/>
        <v>0</v>
      </c>
      <c r="FB160" s="17">
        <f t="shared" si="127"/>
        <v>0</v>
      </c>
      <c r="FC160" s="17">
        <f t="shared" si="127"/>
        <v>50000000</v>
      </c>
      <c r="FD160" s="17">
        <f t="shared" si="127"/>
        <v>50000000</v>
      </c>
      <c r="FE160" s="17">
        <f t="shared" si="127"/>
        <v>31483533</v>
      </c>
      <c r="FF160" s="17">
        <f t="shared" si="127"/>
        <v>0</v>
      </c>
      <c r="FG160" s="17">
        <f t="shared" si="127"/>
        <v>20000000</v>
      </c>
      <c r="FH160" s="17">
        <f t="shared" si="127"/>
        <v>20000000</v>
      </c>
      <c r="FI160" s="17">
        <f t="shared" si="127"/>
        <v>0</v>
      </c>
      <c r="FJ160" s="17">
        <f t="shared" si="127"/>
        <v>0</v>
      </c>
      <c r="FK160" s="17">
        <f t="shared" si="127"/>
        <v>100483362</v>
      </c>
      <c r="FL160" s="17">
        <f t="shared" si="127"/>
        <v>100083030</v>
      </c>
      <c r="FM160" s="17">
        <f t="shared" si="127"/>
        <v>0</v>
      </c>
      <c r="FN160" s="17">
        <f t="shared" si="127"/>
        <v>0</v>
      </c>
      <c r="FO160" s="17">
        <f t="shared" si="127"/>
        <v>90000000</v>
      </c>
      <c r="FP160" s="17">
        <f t="shared" si="127"/>
        <v>0</v>
      </c>
      <c r="FQ160" s="17">
        <f t="shared" si="127"/>
        <v>0</v>
      </c>
      <c r="FR160" s="17">
        <f t="shared" ref="FR160" si="129">+FR145+FR134+FR114+FR89+FR71+FR57+FR23+FR3</f>
        <v>0</v>
      </c>
    </row>
    <row r="162" spans="136:136">
      <c r="EF162" s="5">
        <f>276119179-EF160</f>
        <v>0</v>
      </c>
    </row>
  </sheetData>
  <mergeCells count="46">
    <mergeCell ref="DS1:DV1"/>
    <mergeCell ref="DW1:DZ1"/>
    <mergeCell ref="EA1:ED1"/>
    <mergeCell ref="EE1:EH1"/>
    <mergeCell ref="FO1:FR1"/>
    <mergeCell ref="EI1:EL1"/>
    <mergeCell ref="EY1:FB1"/>
    <mergeCell ref="FC1:FF1"/>
    <mergeCell ref="FG1:FJ1"/>
    <mergeCell ref="FK1:FN1"/>
    <mergeCell ref="CY1:DB1"/>
    <mergeCell ref="DC1:DF1"/>
    <mergeCell ref="DG1:DJ1"/>
    <mergeCell ref="DK1:DN1"/>
    <mergeCell ref="DO1:DR1"/>
    <mergeCell ref="CE1:CH1"/>
    <mergeCell ref="CI1:CL1"/>
    <mergeCell ref="CM1:CP1"/>
    <mergeCell ref="CQ1:CT1"/>
    <mergeCell ref="CU1:CX1"/>
    <mergeCell ref="B1:E1"/>
    <mergeCell ref="A1:A2"/>
    <mergeCell ref="F1:J1"/>
    <mergeCell ref="A4"/>
    <mergeCell ref="A5"/>
    <mergeCell ref="K1:N1"/>
    <mergeCell ref="O1:R1"/>
    <mergeCell ref="S1:V1"/>
    <mergeCell ref="W1:Z1"/>
    <mergeCell ref="AA1:AD1"/>
    <mergeCell ref="AE1:AH1"/>
    <mergeCell ref="BS1:BV1"/>
    <mergeCell ref="EQ1:ET1"/>
    <mergeCell ref="EM1:EP1"/>
    <mergeCell ref="EU1:EX1"/>
    <mergeCell ref="BC1:BF1"/>
    <mergeCell ref="BG1:BJ1"/>
    <mergeCell ref="BK1:BN1"/>
    <mergeCell ref="BO1:BR1"/>
    <mergeCell ref="AI1:AL1"/>
    <mergeCell ref="AM1:AP1"/>
    <mergeCell ref="AQ1:AT1"/>
    <mergeCell ref="AU1:AX1"/>
    <mergeCell ref="AY1:BB1"/>
    <mergeCell ref="BW1:BZ1"/>
    <mergeCell ref="CA1:C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 invitado</cp:lastModifiedBy>
  <cp:revision/>
  <dcterms:created xsi:type="dcterms:W3CDTF">2023-11-08T19:18:01Z</dcterms:created>
  <dcterms:modified xsi:type="dcterms:W3CDTF">2024-02-12T21:24:05Z</dcterms:modified>
  <cp:category/>
  <cp:contentStatus/>
</cp:coreProperties>
</file>