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mvalencia\Desktop\EnCasa\2020\12-15\ClaudiaMCardona\"/>
    </mc:Choice>
  </mc:AlternateContent>
  <workbookProtection workbookAlgorithmName="SHA-512" workbookHashValue="JBYJtuTpI0b1nn8Nzzcva+bsfAfHu8vOwGXdpVjTOuVnvrYD+JK7N4mGEBK7Dz1J7UFTkEjJDimS03hw45Wwcw==" workbookSaltValue="jRvYeDcpfh9/KghQQTTgOw==" workbookSpinCount="100000" lockStructure="1"/>
  <bookViews>
    <workbookView xWindow="0" yWindow="0" windowWidth="23970" windowHeight="11580"/>
  </bookViews>
  <sheets>
    <sheet name="Anexo 5-1 Ingresos" sheetId="1" r:id="rId1"/>
    <sheet name="Anexo 5-2 Gastos" sheetId="2" r:id="rId2"/>
  </sheets>
  <definedNames>
    <definedName name="_xlnm.Print_Area" localSheetId="0">'Anexo 5-1 Ingresos'!$A$2:$D$56</definedName>
    <definedName name="_xlnm.Print_Area" localSheetId="1">'Anexo 5-2 Gastos'!$A$1:$I$65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D50" i="1"/>
  <c r="G13" i="2" l="1"/>
  <c r="F13" i="2"/>
  <c r="E13" i="2"/>
  <c r="D21" i="2"/>
  <c r="D20" i="2" s="1"/>
  <c r="C21" i="2"/>
  <c r="C20" i="2" s="1"/>
  <c r="B21" i="2"/>
  <c r="B20" i="2" s="1"/>
  <c r="D17" i="2"/>
  <c r="C17" i="2"/>
  <c r="B17" i="2"/>
  <c r="D13" i="2"/>
  <c r="C13" i="2"/>
  <c r="B13" i="2"/>
  <c r="D57" i="2"/>
  <c r="C57" i="2"/>
  <c r="B57" i="2"/>
  <c r="D47" i="2"/>
  <c r="C47" i="2"/>
  <c r="B47" i="2"/>
  <c r="D44" i="2"/>
  <c r="C44" i="2"/>
  <c r="B44" i="2"/>
  <c r="D41" i="2"/>
  <c r="C41" i="2"/>
  <c r="B41" i="2"/>
  <c r="D38" i="2"/>
  <c r="C38" i="2"/>
  <c r="B38" i="2"/>
  <c r="D35" i="2"/>
  <c r="C35" i="2"/>
  <c r="B35" i="2"/>
  <c r="D31" i="2"/>
  <c r="C31" i="2"/>
  <c r="B31" i="2"/>
  <c r="D27" i="2"/>
  <c r="C27" i="2"/>
  <c r="B27" i="2"/>
  <c r="B12" i="2" l="1"/>
  <c r="J14" i="2"/>
  <c r="J60" i="2"/>
  <c r="I60" i="2"/>
  <c r="H60" i="2"/>
  <c r="J59" i="2"/>
  <c r="I59" i="2"/>
  <c r="H59" i="2"/>
  <c r="J58" i="2"/>
  <c r="I58" i="2"/>
  <c r="H58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0" i="2"/>
  <c r="I50" i="2"/>
  <c r="H50" i="2"/>
  <c r="J49" i="2"/>
  <c r="I49" i="2"/>
  <c r="H49" i="2"/>
  <c r="J48" i="2"/>
  <c r="I48" i="2"/>
  <c r="H48" i="2"/>
  <c r="J46" i="2"/>
  <c r="I46" i="2"/>
  <c r="H46" i="2"/>
  <c r="J45" i="2"/>
  <c r="I45" i="2"/>
  <c r="H45" i="2"/>
  <c r="J43" i="2"/>
  <c r="I43" i="2"/>
  <c r="H43" i="2"/>
  <c r="J42" i="2"/>
  <c r="I42" i="2"/>
  <c r="H42" i="2"/>
  <c r="J40" i="2"/>
  <c r="I40" i="2"/>
  <c r="H40" i="2"/>
  <c r="J39" i="2"/>
  <c r="I39" i="2"/>
  <c r="H39" i="2"/>
  <c r="J37" i="2"/>
  <c r="I37" i="2"/>
  <c r="H37" i="2"/>
  <c r="J36" i="2"/>
  <c r="I36" i="2"/>
  <c r="H36" i="2"/>
  <c r="J34" i="2"/>
  <c r="I34" i="2"/>
  <c r="H34" i="2"/>
  <c r="J33" i="2"/>
  <c r="I33" i="2"/>
  <c r="H33" i="2"/>
  <c r="J32" i="2"/>
  <c r="I32" i="2"/>
  <c r="H32" i="2"/>
  <c r="J30" i="2"/>
  <c r="I30" i="2"/>
  <c r="H30" i="2"/>
  <c r="J29" i="2"/>
  <c r="I29" i="2"/>
  <c r="H29" i="2"/>
  <c r="J28" i="2"/>
  <c r="I28" i="2"/>
  <c r="H28" i="2"/>
  <c r="I23" i="2"/>
  <c r="J22" i="2"/>
  <c r="I22" i="2"/>
  <c r="H22" i="2"/>
  <c r="J19" i="2"/>
  <c r="I19" i="2"/>
  <c r="H19" i="2"/>
  <c r="J18" i="2"/>
  <c r="I18" i="2"/>
  <c r="H18" i="2"/>
  <c r="J15" i="2"/>
  <c r="I15" i="2"/>
  <c r="I14" i="2"/>
  <c r="H14" i="2"/>
  <c r="J11" i="2"/>
  <c r="I11" i="2"/>
  <c r="J10" i="2"/>
  <c r="I10" i="2"/>
  <c r="H10" i="2"/>
  <c r="J9" i="2"/>
  <c r="I9" i="2"/>
  <c r="H9" i="2"/>
  <c r="J23" i="2"/>
  <c r="H23" i="2"/>
  <c r="H57" i="2" l="1"/>
  <c r="I51" i="2"/>
  <c r="H41" i="2"/>
  <c r="I38" i="2"/>
  <c r="H31" i="2"/>
  <c r="H27" i="2"/>
  <c r="G57" i="2"/>
  <c r="F57" i="2"/>
  <c r="E57" i="2"/>
  <c r="H51" i="2"/>
  <c r="G51" i="2"/>
  <c r="F51" i="2"/>
  <c r="E51" i="2"/>
  <c r="G47" i="2"/>
  <c r="F47" i="2"/>
  <c r="E47" i="2"/>
  <c r="I44" i="2"/>
  <c r="H44" i="2"/>
  <c r="G44" i="2"/>
  <c r="F44" i="2"/>
  <c r="E44" i="2"/>
  <c r="I41" i="2"/>
  <c r="G41" i="2"/>
  <c r="F41" i="2"/>
  <c r="E41" i="2"/>
  <c r="H38" i="2"/>
  <c r="G38" i="2"/>
  <c r="F38" i="2"/>
  <c r="E38" i="2"/>
  <c r="G35" i="2"/>
  <c r="F35" i="2"/>
  <c r="E35" i="2"/>
  <c r="I31" i="2"/>
  <c r="G31" i="2"/>
  <c r="F31" i="2"/>
  <c r="E31" i="2"/>
  <c r="G27" i="2"/>
  <c r="F27" i="2"/>
  <c r="E27" i="2"/>
  <c r="G26" i="2" l="1"/>
  <c r="I57" i="2"/>
  <c r="J57" i="2"/>
  <c r="J51" i="2"/>
  <c r="H47" i="2"/>
  <c r="J47" i="2"/>
  <c r="I47" i="2"/>
  <c r="J44" i="2"/>
  <c r="J41" i="2"/>
  <c r="J38" i="2"/>
  <c r="J35" i="2"/>
  <c r="H35" i="2"/>
  <c r="I35" i="2"/>
  <c r="J31" i="2"/>
  <c r="I27" i="2"/>
  <c r="J27" i="2"/>
  <c r="E26" i="2"/>
  <c r="F26" i="2"/>
  <c r="C26" i="2"/>
  <c r="D26" i="2"/>
  <c r="B26" i="2"/>
  <c r="H16" i="2"/>
  <c r="I16" i="2"/>
  <c r="I13" i="2" s="1"/>
  <c r="H26" i="2" l="1"/>
  <c r="I26" i="2"/>
  <c r="J26" i="2"/>
  <c r="H7" i="2"/>
  <c r="I7" i="2"/>
  <c r="J7" i="2"/>
  <c r="J21" i="2" l="1"/>
  <c r="I21" i="2"/>
  <c r="H21" i="2"/>
  <c r="G21" i="2"/>
  <c r="G20" i="2" s="1"/>
  <c r="F21" i="2"/>
  <c r="F20" i="2" s="1"/>
  <c r="E21" i="2"/>
  <c r="E20" i="2" s="1"/>
  <c r="G17" i="2"/>
  <c r="F17" i="2"/>
  <c r="E17" i="2"/>
  <c r="D12" i="2"/>
  <c r="C12" i="2"/>
  <c r="J16" i="2"/>
  <c r="J13" i="2" s="1"/>
  <c r="G8" i="2"/>
  <c r="F8" i="2"/>
  <c r="E8" i="2"/>
  <c r="D8" i="2"/>
  <c r="C8" i="2"/>
  <c r="D42" i="1"/>
  <c r="C42" i="1"/>
  <c r="D38" i="1"/>
  <c r="C38" i="1"/>
  <c r="D35" i="1"/>
  <c r="C35" i="1"/>
  <c r="D25" i="1"/>
  <c r="C25" i="1"/>
  <c r="D20" i="1"/>
  <c r="C20" i="1"/>
  <c r="D13" i="1"/>
  <c r="C13" i="1"/>
  <c r="D8" i="1"/>
  <c r="C8" i="1"/>
  <c r="E12" i="2" l="1"/>
  <c r="F12" i="2"/>
  <c r="F24" i="2" s="1"/>
  <c r="F63" i="2" s="1"/>
  <c r="G12" i="2"/>
  <c r="G24" i="2" s="1"/>
  <c r="G63" i="2" s="1"/>
  <c r="E24" i="2"/>
  <c r="E63" i="2" s="1"/>
  <c r="H20" i="2"/>
  <c r="I20" i="2"/>
  <c r="J20" i="2"/>
  <c r="C24" i="2"/>
  <c r="C63" i="2" s="1"/>
  <c r="D24" i="2"/>
  <c r="D63" i="2" s="1"/>
  <c r="H17" i="2"/>
  <c r="I17" i="2"/>
  <c r="J17" i="2"/>
  <c r="I8" i="2"/>
  <c r="J8" i="2"/>
  <c r="C34" i="1"/>
  <c r="D34" i="1"/>
  <c r="C12" i="1"/>
  <c r="C7" i="1" s="1"/>
  <c r="D12" i="1"/>
  <c r="D7" i="1" s="1"/>
  <c r="I12" i="2" l="1"/>
  <c r="I24" i="2" s="1"/>
  <c r="J12" i="2"/>
  <c r="J24" i="2" s="1"/>
  <c r="C6" i="1"/>
  <c r="C54" i="1" s="1"/>
  <c r="D6" i="1"/>
  <c r="D54" i="1" s="1"/>
  <c r="I63" i="2" l="1"/>
  <c r="J63" i="2"/>
  <c r="H11" i="2" l="1"/>
  <c r="H8" i="2" s="1"/>
  <c r="H15" i="2"/>
  <c r="H13" i="2" s="1"/>
  <c r="H12" i="2" s="1"/>
  <c r="B8" i="2"/>
  <c r="H24" i="2" l="1"/>
  <c r="B24" i="2"/>
  <c r="B63" i="2" s="1"/>
  <c r="H63" i="2" l="1"/>
</calcChain>
</file>

<file path=xl/sharedStrings.xml><?xml version="1.0" encoding="utf-8"?>
<sst xmlns="http://schemas.openxmlformats.org/spreadsheetml/2006/main" count="128" uniqueCount="116">
  <si>
    <t xml:space="preserve">ANEXO No. 5-1. INFORME DE EJECUCION PRESUPUESTAL DE INGRESOS </t>
  </si>
  <si>
    <t>NIVEL RENTISTICO</t>
  </si>
  <si>
    <r>
      <t>APROPIACION</t>
    </r>
    <r>
      <rPr>
        <b/>
        <vertAlign val="superscript"/>
        <sz val="10"/>
        <rFont val="Univers"/>
        <family val="2"/>
      </rPr>
      <t>1</t>
    </r>
  </si>
  <si>
    <t>RECAUDO</t>
  </si>
  <si>
    <t>INGRESOS PROPIOS</t>
  </si>
  <si>
    <t>INGRESOS CORRIENTES</t>
  </si>
  <si>
    <t>Tributarios</t>
  </si>
  <si>
    <t>Porcentaje Ambiental Municipios</t>
  </si>
  <si>
    <t>Sobretasa Ambiental</t>
  </si>
  <si>
    <t>Otros</t>
  </si>
  <si>
    <t>No Tributarios</t>
  </si>
  <si>
    <t>Venta de Bienes y Servicios</t>
  </si>
  <si>
    <t>Licencias, permisos y tramites ambientales</t>
  </si>
  <si>
    <t>Otros por Venta de Bienes y Servicios</t>
  </si>
  <si>
    <t>Operaciones Comerciales</t>
  </si>
  <si>
    <t>Aportes Patronales</t>
  </si>
  <si>
    <t>Aportes de Afiliados</t>
  </si>
  <si>
    <t>Aportes de otras entidades</t>
  </si>
  <si>
    <t>Transferencias Sector Electrico</t>
  </si>
  <si>
    <t xml:space="preserve">Compensación Explotación Recursos Naturales no Renovables </t>
  </si>
  <si>
    <t>Convenios</t>
  </si>
  <si>
    <t>Otros Aportes de Otras Entidades</t>
  </si>
  <si>
    <t>Otros Ingresos</t>
  </si>
  <si>
    <t>Tasa Retribitiva y Compensatoria</t>
  </si>
  <si>
    <t>Tasa Material de Arrastre</t>
  </si>
  <si>
    <t>Tasa por Uso del Agua</t>
  </si>
  <si>
    <t>Tasa Aprovechamiento Forestal</t>
  </si>
  <si>
    <t>Tasa Recurso Hidrobiologico</t>
  </si>
  <si>
    <t>Multas y sanciones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</si>
  <si>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</si>
  <si>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</si>
  <si>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</si>
  <si>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</si>
  <si>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</si>
  <si>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</si>
  <si>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</si>
  <si>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</si>
  <si>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</si>
  <si>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Cancelación de Reservas</t>
  </si>
  <si>
    <t>Recuperación de Cartera</t>
  </si>
  <si>
    <t>Otros Recursos del Balance</t>
  </si>
  <si>
    <t>Donaciones</t>
  </si>
  <si>
    <t>RENTAS PARAFISCALES</t>
  </si>
  <si>
    <t>APORTES DE LA NACION</t>
  </si>
  <si>
    <t>Funcionamiento</t>
  </si>
  <si>
    <t>Servicio de la Deuda</t>
  </si>
  <si>
    <t>Inversión</t>
  </si>
  <si>
    <t>TOTAL INGRESOS VIGENCIA</t>
  </si>
  <si>
    <t xml:space="preserve">ANEXO No.5-2. INFORME DE EJECUCION PRESUPUESTAL DE GASTOS </t>
  </si>
  <si>
    <t>CONCEPTO</t>
  </si>
  <si>
    <t>RECURSOS PROPIOS
$</t>
  </si>
  <si>
    <t>RECURSOS DE LA NACION 
$</t>
  </si>
  <si>
    <t>TOTAL RECURSOS 
(PROPIOS -NACION)
$</t>
  </si>
  <si>
    <t>APROPIACION DEFINITIVA</t>
  </si>
  <si>
    <t>EJECUCION    (COMPROMISOS)</t>
  </si>
  <si>
    <t>EJECUCION    (PAGOS)</t>
  </si>
  <si>
    <t>GASTOS DE PERSONAL</t>
  </si>
  <si>
    <t>GASTOS GENERALES</t>
  </si>
  <si>
    <t>Adquisición de Bienes</t>
  </si>
  <si>
    <t>Adquisición de Servicios</t>
  </si>
  <si>
    <t>Impuestos y Multas</t>
  </si>
  <si>
    <t>TRANSFERENCIAS CORRIENTES</t>
  </si>
  <si>
    <t>ADMINISTRACION PUBLICA CENTRAL</t>
  </si>
  <si>
    <t>Cuota de Auditaje Contaloria Nacional</t>
  </si>
  <si>
    <t>Fondo de Compensación Ambiental</t>
  </si>
  <si>
    <t xml:space="preserve">TRANSFERENCIAS PREVISION Y SEGURIDAD SOCIAL </t>
  </si>
  <si>
    <t>Mesadas Pensionales</t>
  </si>
  <si>
    <t>Bonos pensionales</t>
  </si>
  <si>
    <t>OTRAS TRANSFERENCIAS</t>
  </si>
  <si>
    <t>SENTENCIAS Y CONCILIACIONES</t>
  </si>
  <si>
    <t>Sentencias y Conciliaciones</t>
  </si>
  <si>
    <t xml:space="preserve">OTRAS </t>
  </si>
  <si>
    <t>TOTAL GASTOS DE FUNCIONAMIENTO</t>
  </si>
  <si>
    <t>TOTAL INVERSION</t>
  </si>
  <si>
    <t>TOTAL SERVICIO DE LA DEUDA</t>
  </si>
  <si>
    <t xml:space="preserve">TOTAL PRESUPUESTO  </t>
  </si>
  <si>
    <r>
      <t xml:space="preserve">1  </t>
    </r>
    <r>
      <rPr>
        <b/>
        <sz val="8"/>
        <rFont val="Univers"/>
        <family val="2"/>
      </rPr>
      <t>En la columna ejecucion "Compromisos" se deben registrar los compromisos que quedaron con Registro Presupuestal</t>
    </r>
  </si>
  <si>
    <t>PROGRAMA I: CONSERVACIÓN Y USO DE LA BIODIVERSIDAD</t>
  </si>
  <si>
    <t>Planificación de la Biodiversidad</t>
  </si>
  <si>
    <t>Acciones Estructurales y no Estructurales para la Conservación de la Biodiversidad</t>
  </si>
  <si>
    <t>Uso Sostenible de la Biodiversidad</t>
  </si>
  <si>
    <t>PROGRAMA II: GESTIÓN AMBIENTAL SECTORIAL</t>
  </si>
  <si>
    <t>Prevención y Control de la Contaminación del aire</t>
  </si>
  <si>
    <t>Producción más Limpia y Buenas Prácticas Ambientales</t>
  </si>
  <si>
    <t>PROGRAMA III: GESTIÓN PARA LA ADAPTACIÓN Y MITIGACIÓN AL CAMBIO CLIMÁTICO</t>
  </si>
  <si>
    <t>Monitoreo y Formulacion de Acciones Directas de Adaptacion y Mitigacion al Cambio Climatico</t>
  </si>
  <si>
    <t>Conocimiento de la Vulnerabilidad del Territorio Frente a la Variabilidad y el Cambio Climatico</t>
  </si>
  <si>
    <t>PROGRAMA IV: GESTIÓN INTEGRAL DEL PATRIMONIO HÍDRICO</t>
  </si>
  <si>
    <t>Prevención y Control de la Contaminación Hídrica</t>
  </si>
  <si>
    <t>Planificación y Administración del Patrimonio Hídrico</t>
  </si>
  <si>
    <t>PROGRAMA V: GESTIÓN DEL RIESGO ANTE LA PÉRDIDA DE SERVICIOS ECOSISTÉMICOS Y EL ESTABLECIMIENTO DE TERRITORIOS SEGUROS</t>
  </si>
  <si>
    <t>Implementación de Acciones Directas para la Gestión del Riesgo</t>
  </si>
  <si>
    <t>Asistencia Técnica para la Gestión del Riesgo</t>
  </si>
  <si>
    <t>PROGRAMA VI: GESTIÓN AMBIENTAL DIFERENCIAL CON LAS COMUNIDADES INDÍGENAS Y AFRODESCENDIENTES DE CALDAS</t>
  </si>
  <si>
    <t>Escenarios para la Planificación y la Gestión Ambiental Conjunta con las Comunidades Etnicas del Departamento</t>
  </si>
  <si>
    <t>Acciones para la Conservación y Manejo de los Recursos Naturales en las Comunidades Etnicas de Caldas</t>
  </si>
  <si>
    <t>PROGRAMA VII: CULTURA Y GOBERNANZA PARA LA GESTIÓN AMBIENTAL</t>
  </si>
  <si>
    <t>Educación para la Protección, Conservación y Uso Sostenible del Patrimonio Ambiental</t>
  </si>
  <si>
    <t>Participación para la Gobernanza Ambiental</t>
  </si>
  <si>
    <t>Comunicación Pública para la Gestión Ambiental</t>
  </si>
  <si>
    <t>PROGRAMA VIII: FORTALECIMIENTO INSTITUCIONAL</t>
  </si>
  <si>
    <t>Conocimiento para la Gestión Ambiental</t>
  </si>
  <si>
    <t>Fortalecimiento de las Tecnologías de Información y Comunicación - Tic y del Sistema de Información Ambiental</t>
  </si>
  <si>
    <t>Modernización Institucional</t>
  </si>
  <si>
    <t>Fortalecimiento de la Gestión como Autoridad Ambiental</t>
  </si>
  <si>
    <t>Instrumentos de Planificación Ambiental</t>
  </si>
  <si>
    <t>PROGRAMA IX. AGENDA DE GESTION INTEGRAL DEL RIESGO Y ADAPTACION A LA VARIABILIDAD CLIMATICA EN EL MUNICIPIO DE MANIZALES</t>
  </si>
  <si>
    <t>Conocimiento del Riesgo y Variabilidad Climática</t>
  </si>
  <si>
    <t>Incorporación del Riesgo y Adaptacion a la Variabilidad Climatica en la Planificacíón Territorial</t>
  </si>
  <si>
    <t>Reducción del Riesgo y Adaptacion a la Variabilidad Climatica con Acciones Estructurales</t>
  </si>
  <si>
    <t>CORPORACION AUTONOMA REGIONAL DE CALDAS - CORPOCALDAS</t>
  </si>
  <si>
    <t>RECURSOS VIGENCIA :  2019</t>
  </si>
  <si>
    <t>RECURSOS VIGENCIA:  2019</t>
  </si>
  <si>
    <t>Ecodesarrollo Urbano e Industrial</t>
  </si>
  <si>
    <t>Tasa Compensatoria por caza de fauna silvestre</t>
  </si>
  <si>
    <r>
      <t>1</t>
    </r>
    <r>
      <rPr>
        <b/>
        <sz val="9"/>
        <rFont val="Univers"/>
        <family val="2"/>
      </rPr>
      <t xml:space="preserve"> El valor reportado en esta columna corresponde a la apropiacion definitiva a 31 diciembre de la vigencia evaluada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</si>
</sst>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3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b/>
      <vertAlign val="superscript"/>
      <sz val="10"/>
      <name val="Univers"/>
      <family val="2"/>
    </font>
    <font>
      <b/>
      <sz val="8"/>
      <name val="Univers"/>
      <family val="2"/>
    </font>
    <font>
      <sz val="8"/>
      <name val="Univers"/>
      <family val="2"/>
    </font>
    <font>
      <sz val="8"/>
      <name val="Arial"/>
      <family val="2"/>
    </font>
    <font>
      <b/>
      <sz val="9"/>
      <name val="Univers"/>
      <family val="2"/>
    </font>
    <font>
      <sz val="9"/>
      <name val="Arial"/>
      <family val="2"/>
    </font>
    <font>
      <b/>
      <vertAlign val="superscript"/>
      <sz val="9"/>
      <name val="Univers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8"/>
      <name val="Univers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8"/>
      <name val="Univers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10" borderId="47" applyNumberFormat="0" applyAlignment="0" applyProtection="0"/>
    <xf numFmtId="0" fontId="26" fillId="11" borderId="48" applyNumberFormat="0" applyAlignment="0" applyProtection="0"/>
    <xf numFmtId="0" fontId="27" fillId="11" borderId="47" applyNumberFormat="0" applyAlignment="0" applyProtection="0"/>
    <xf numFmtId="0" fontId="28" fillId="0" borderId="49" applyNumberFormat="0" applyFill="0" applyAlignment="0" applyProtection="0"/>
    <xf numFmtId="0" fontId="29" fillId="12" borderId="5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2" applyNumberFormat="0" applyFill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34" fillId="9" borderId="0" applyNumberFormat="0" applyBorder="0" applyAlignment="0" applyProtection="0"/>
    <xf numFmtId="0" fontId="1" fillId="13" borderId="51" applyNumberFormat="0" applyFont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2" fillId="0" borderId="0" xfId="0" applyFont="1" applyAlignment="1" applyProtection="1">
      <alignment horizontal="center"/>
    </xf>
    <xf numFmtId="0" fontId="3" fillId="0" borderId="0" xfId="0" applyFont="1"/>
    <xf numFmtId="0" fontId="3" fillId="0" borderId="0" xfId="0" applyFont="1" applyProtection="1"/>
    <xf numFmtId="0" fontId="4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1" fontId="5" fillId="3" borderId="6" xfId="0" applyNumberFormat="1" applyFont="1" applyFill="1" applyBorder="1" applyProtection="1"/>
    <xf numFmtId="0" fontId="5" fillId="3" borderId="7" xfId="0" applyFont="1" applyFill="1" applyBorder="1" applyProtection="1"/>
    <xf numFmtId="1" fontId="5" fillId="4" borderId="6" xfId="0" applyNumberFormat="1" applyFont="1" applyFill="1" applyBorder="1" applyProtection="1"/>
    <xf numFmtId="0" fontId="5" fillId="4" borderId="10" xfId="0" applyFont="1" applyFill="1" applyBorder="1" applyProtection="1"/>
    <xf numFmtId="1" fontId="5" fillId="5" borderId="6" xfId="0" applyNumberFormat="1" applyFont="1" applyFill="1" applyBorder="1" applyProtection="1"/>
    <xf numFmtId="0" fontId="5" fillId="5" borderId="10" xfId="0" applyFont="1" applyFill="1" applyBorder="1" applyProtection="1"/>
    <xf numFmtId="1" fontId="7" fillId="0" borderId="6" xfId="0" applyNumberFormat="1" applyFont="1" applyBorder="1" applyProtection="1"/>
    <xf numFmtId="0" fontId="8" fillId="0" borderId="10" xfId="0" applyFont="1" applyFill="1" applyBorder="1" applyProtection="1"/>
    <xf numFmtId="0" fontId="9" fillId="0" borderId="0" xfId="0" applyFont="1"/>
    <xf numFmtId="1" fontId="10" fillId="0" borderId="6" xfId="0" applyNumberFormat="1" applyFont="1" applyBorder="1" applyProtection="1"/>
    <xf numFmtId="0" fontId="10" fillId="0" borderId="10" xfId="0" applyFont="1" applyFill="1" applyBorder="1" applyProtection="1"/>
    <xf numFmtId="0" fontId="11" fillId="0" borderId="0" xfId="0" applyFont="1"/>
    <xf numFmtId="0" fontId="10" fillId="0" borderId="10" xfId="0" applyFont="1" applyBorder="1" applyProtection="1"/>
    <xf numFmtId="1" fontId="8" fillId="0" borderId="6" xfId="0" applyNumberFormat="1" applyFont="1" applyBorder="1" applyProtection="1"/>
    <xf numFmtId="1" fontId="5" fillId="3" borderId="10" xfId="0" applyNumberFormat="1" applyFont="1" applyFill="1" applyBorder="1" applyProtection="1"/>
    <xf numFmtId="1" fontId="10" fillId="6" borderId="6" xfId="0" applyNumberFormat="1" applyFont="1" applyFill="1" applyBorder="1" applyProtection="1"/>
    <xf numFmtId="1" fontId="10" fillId="6" borderId="10" xfId="0" applyNumberFormat="1" applyFont="1" applyFill="1" applyBorder="1" applyProtection="1"/>
    <xf numFmtId="1" fontId="5" fillId="3" borderId="13" xfId="0" applyNumberFormat="1" applyFont="1" applyFill="1" applyBorder="1" applyProtection="1"/>
    <xf numFmtId="1" fontId="5" fillId="3" borderId="14" xfId="0" applyNumberFormat="1" applyFont="1" applyFill="1" applyBorder="1" applyProtection="1"/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2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vertical="center"/>
    </xf>
    <xf numFmtId="0" fontId="8" fillId="0" borderId="32" xfId="0" applyFont="1" applyFill="1" applyBorder="1" applyAlignment="1" applyProtection="1">
      <alignment vertical="center"/>
    </xf>
    <xf numFmtId="0" fontId="8" fillId="0" borderId="33" xfId="0" applyFont="1" applyFill="1" applyBorder="1" applyAlignment="1" applyProtection="1">
      <alignment vertical="center"/>
    </xf>
    <xf numFmtId="0" fontId="10" fillId="0" borderId="32" xfId="0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32" xfId="0" applyFont="1" applyFill="1" applyBorder="1" applyAlignment="1" applyProtection="1">
      <alignment vertical="center"/>
    </xf>
    <xf numFmtId="0" fontId="10" fillId="0" borderId="33" xfId="0" applyFont="1" applyFill="1" applyBorder="1" applyAlignment="1" applyProtection="1">
      <alignment vertical="center"/>
    </xf>
    <xf numFmtId="165" fontId="5" fillId="3" borderId="8" xfId="1" applyNumberFormat="1" applyFont="1" applyFill="1" applyBorder="1" applyProtection="1"/>
    <xf numFmtId="165" fontId="5" fillId="3" borderId="9" xfId="1" applyNumberFormat="1" applyFont="1" applyFill="1" applyBorder="1" applyProtection="1"/>
    <xf numFmtId="165" fontId="5" fillId="4" borderId="11" xfId="1" applyNumberFormat="1" applyFont="1" applyFill="1" applyBorder="1" applyProtection="1"/>
    <xf numFmtId="165" fontId="5" fillId="4" borderId="12" xfId="1" applyNumberFormat="1" applyFont="1" applyFill="1" applyBorder="1" applyProtection="1"/>
    <xf numFmtId="165" fontId="5" fillId="5" borderId="11" xfId="1" applyNumberFormat="1" applyFont="1" applyFill="1" applyBorder="1" applyProtection="1"/>
    <xf numFmtId="165" fontId="5" fillId="5" borderId="12" xfId="1" applyNumberFormat="1" applyFont="1" applyFill="1" applyBorder="1" applyProtection="1"/>
    <xf numFmtId="165" fontId="8" fillId="0" borderId="11" xfId="1" applyNumberFormat="1" applyFont="1" applyFill="1" applyBorder="1" applyProtection="1"/>
    <xf numFmtId="165" fontId="8" fillId="0" borderId="12" xfId="1" applyNumberFormat="1" applyFont="1" applyFill="1" applyBorder="1" applyProtection="1"/>
    <xf numFmtId="165" fontId="10" fillId="0" borderId="11" xfId="1" applyNumberFormat="1" applyFont="1" applyFill="1" applyBorder="1" applyProtection="1"/>
    <xf numFmtId="165" fontId="10" fillId="0" borderId="12" xfId="1" applyNumberFormat="1" applyFont="1" applyFill="1" applyBorder="1" applyProtection="1"/>
    <xf numFmtId="165" fontId="10" fillId="0" borderId="11" xfId="1" applyNumberFormat="1" applyFont="1" applyBorder="1" applyProtection="1"/>
    <xf numFmtId="165" fontId="10" fillId="0" borderId="12" xfId="1" applyNumberFormat="1" applyFont="1" applyBorder="1" applyProtection="1"/>
    <xf numFmtId="165" fontId="5" fillId="3" borderId="11" xfId="1" applyNumberFormat="1" applyFont="1" applyFill="1" applyBorder="1" applyProtection="1"/>
    <xf numFmtId="165" fontId="5" fillId="3" borderId="12" xfId="1" applyNumberFormat="1" applyFont="1" applyFill="1" applyBorder="1" applyProtection="1"/>
    <xf numFmtId="165" fontId="10" fillId="6" borderId="11" xfId="1" applyNumberFormat="1" applyFont="1" applyFill="1" applyBorder="1" applyProtection="1"/>
    <xf numFmtId="165" fontId="10" fillId="6" borderId="12" xfId="1" applyNumberFormat="1" applyFont="1" applyFill="1" applyBorder="1" applyProtection="1"/>
    <xf numFmtId="165" fontId="5" fillId="3" borderId="15" xfId="1" applyNumberFormat="1" applyFont="1" applyFill="1" applyBorder="1" applyProtection="1"/>
    <xf numFmtId="165" fontId="5" fillId="3" borderId="16" xfId="1" applyNumberFormat="1" applyFont="1" applyFill="1" applyBorder="1" applyProtection="1"/>
    <xf numFmtId="165" fontId="5" fillId="0" borderId="30" xfId="1" applyNumberFormat="1" applyFont="1" applyFill="1" applyBorder="1" applyAlignment="1" applyProtection="1">
      <alignment vertical="center"/>
    </xf>
    <xf numFmtId="165" fontId="5" fillId="0" borderId="4" xfId="1" applyNumberFormat="1" applyFont="1" applyFill="1" applyBorder="1" applyAlignment="1" applyProtection="1">
      <alignment vertical="center"/>
    </xf>
    <xf numFmtId="165" fontId="5" fillId="0" borderId="5" xfId="1" applyNumberFormat="1" applyFont="1" applyFill="1" applyBorder="1" applyAlignment="1" applyProtection="1">
      <alignment vertical="center"/>
    </xf>
    <xf numFmtId="165" fontId="8" fillId="0" borderId="6" xfId="1" applyNumberFormat="1" applyFont="1" applyFill="1" applyBorder="1" applyAlignment="1" applyProtection="1">
      <alignment vertical="center"/>
    </xf>
    <xf numFmtId="165" fontId="8" fillId="0" borderId="11" xfId="1" applyNumberFormat="1" applyFont="1" applyFill="1" applyBorder="1" applyAlignment="1" applyProtection="1">
      <alignment vertical="center"/>
    </xf>
    <xf numFmtId="165" fontId="8" fillId="0" borderId="12" xfId="1" applyNumberFormat="1" applyFont="1" applyFill="1" applyBorder="1" applyAlignment="1" applyProtection="1">
      <alignment vertical="center"/>
    </xf>
    <xf numFmtId="165" fontId="8" fillId="0" borderId="13" xfId="1" applyNumberFormat="1" applyFont="1" applyFill="1" applyBorder="1" applyAlignment="1" applyProtection="1">
      <alignment vertical="center"/>
    </xf>
    <xf numFmtId="165" fontId="8" fillId="0" borderId="15" xfId="1" applyNumberFormat="1" applyFont="1" applyFill="1" applyBorder="1" applyAlignment="1" applyProtection="1">
      <alignment vertical="center"/>
    </xf>
    <xf numFmtId="165" fontId="8" fillId="0" borderId="16" xfId="1" applyNumberFormat="1" applyFont="1" applyFill="1" applyBorder="1" applyAlignment="1" applyProtection="1">
      <alignment vertical="center"/>
    </xf>
    <xf numFmtId="165" fontId="10" fillId="0" borderId="6" xfId="1" applyNumberFormat="1" applyFont="1" applyFill="1" applyBorder="1" applyAlignment="1" applyProtection="1">
      <alignment vertical="center"/>
    </xf>
    <xf numFmtId="165" fontId="10" fillId="0" borderId="11" xfId="1" applyNumberFormat="1" applyFont="1" applyFill="1" applyBorder="1" applyAlignment="1" applyProtection="1">
      <alignment vertical="center"/>
    </xf>
    <xf numFmtId="165" fontId="10" fillId="0" borderId="12" xfId="1" applyNumberFormat="1" applyFont="1" applyFill="1" applyBorder="1" applyAlignment="1" applyProtection="1">
      <alignment vertical="center"/>
    </xf>
    <xf numFmtId="165" fontId="5" fillId="0" borderId="6" xfId="1" applyNumberFormat="1" applyFont="1" applyFill="1" applyBorder="1" applyAlignment="1" applyProtection="1">
      <alignment vertical="center"/>
    </xf>
    <xf numFmtId="165" fontId="5" fillId="0" borderId="11" xfId="1" applyNumberFormat="1" applyFont="1" applyFill="1" applyBorder="1" applyAlignment="1" applyProtection="1">
      <alignment vertical="center"/>
    </xf>
    <xf numFmtId="165" fontId="5" fillId="0" borderId="12" xfId="1" applyNumberFormat="1" applyFont="1" applyFill="1" applyBorder="1" applyAlignment="1" applyProtection="1">
      <alignment vertical="center"/>
    </xf>
    <xf numFmtId="165" fontId="10" fillId="0" borderId="13" xfId="1" applyNumberFormat="1" applyFont="1" applyFill="1" applyBorder="1" applyAlignment="1" applyProtection="1">
      <alignment vertical="center"/>
    </xf>
    <xf numFmtId="165" fontId="10" fillId="0" borderId="15" xfId="1" applyNumberFormat="1" applyFont="1" applyFill="1" applyBorder="1" applyAlignment="1" applyProtection="1">
      <alignment vertical="center"/>
    </xf>
    <xf numFmtId="165" fontId="10" fillId="0" borderId="16" xfId="1" applyNumberFormat="1" applyFont="1" applyFill="1" applyBorder="1" applyAlignment="1" applyProtection="1">
      <alignment vertical="center"/>
    </xf>
    <xf numFmtId="165" fontId="8" fillId="0" borderId="6" xfId="1" applyNumberFormat="1" applyFont="1" applyFill="1" applyBorder="1" applyAlignment="1" applyProtection="1">
      <alignment vertical="center" wrapText="1"/>
      <protection locked="0"/>
    </xf>
    <xf numFmtId="165" fontId="8" fillId="0" borderId="11" xfId="1" applyNumberFormat="1" applyFont="1" applyFill="1" applyBorder="1" applyAlignment="1" applyProtection="1">
      <alignment vertical="center" wrapText="1"/>
      <protection locked="0"/>
    </xf>
    <xf numFmtId="165" fontId="8" fillId="0" borderId="12" xfId="1" applyNumberFormat="1" applyFont="1" applyFill="1" applyBorder="1" applyAlignment="1" applyProtection="1">
      <alignment vertical="center" wrapText="1"/>
      <protection locked="0"/>
    </xf>
    <xf numFmtId="165" fontId="7" fillId="0" borderId="6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165" fontId="0" fillId="0" borderId="0" xfId="0" applyNumberFormat="1" applyAlignment="1">
      <alignment vertical="center"/>
    </xf>
    <xf numFmtId="165" fontId="5" fillId="0" borderId="3" xfId="1" applyNumberFormat="1" applyFont="1" applyFill="1" applyBorder="1" applyAlignment="1" applyProtection="1">
      <alignment vertical="center"/>
    </xf>
    <xf numFmtId="165" fontId="0" fillId="0" borderId="0" xfId="0" applyNumberFormat="1"/>
    <xf numFmtId="165" fontId="18" fillId="0" borderId="6" xfId="1" applyNumberFormat="1" applyFont="1" applyFill="1" applyBorder="1" applyAlignment="1" applyProtection="1">
      <alignment vertical="center"/>
    </xf>
    <xf numFmtId="165" fontId="18" fillId="0" borderId="11" xfId="1" applyNumberFormat="1" applyFont="1" applyFill="1" applyBorder="1" applyAlignment="1" applyProtection="1">
      <alignment vertical="center"/>
    </xf>
    <xf numFmtId="165" fontId="18" fillId="0" borderId="12" xfId="1" applyNumberFormat="1" applyFont="1" applyFill="1" applyBorder="1" applyAlignment="1" applyProtection="1">
      <alignment vertical="center"/>
    </xf>
    <xf numFmtId="165" fontId="7" fillId="0" borderId="11" xfId="1" applyNumberFormat="1" applyFont="1" applyFill="1" applyBorder="1" applyAlignment="1" applyProtection="1">
      <alignment vertical="center" wrapText="1"/>
      <protection locked="0"/>
    </xf>
    <xf numFmtId="0" fontId="8" fillId="0" borderId="38" xfId="0" applyFont="1" applyBorder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165" fontId="8" fillId="0" borderId="40" xfId="1" applyNumberFormat="1" applyFont="1" applyBorder="1" applyAlignment="1" applyProtection="1">
      <alignment vertical="center"/>
    </xf>
    <xf numFmtId="165" fontId="8" fillId="0" borderId="41" xfId="1" applyNumberFormat="1" applyFont="1" applyBorder="1" applyAlignment="1" applyProtection="1">
      <alignment vertical="center"/>
    </xf>
    <xf numFmtId="165" fontId="7" fillId="0" borderId="12" xfId="1" applyNumberFormat="1" applyFont="1" applyFill="1" applyBorder="1" applyAlignment="1" applyProtection="1">
      <alignment vertical="center" wrapText="1"/>
      <protection locked="0"/>
    </xf>
    <xf numFmtId="165" fontId="5" fillId="0" borderId="42" xfId="1" applyNumberFormat="1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vertical="center" wrapText="1"/>
      <protection locked="0"/>
    </xf>
    <xf numFmtId="165" fontId="7" fillId="0" borderId="36" xfId="1" applyNumberFormat="1" applyFont="1" applyFill="1" applyBorder="1" applyAlignment="1" applyProtection="1">
      <alignment vertical="center" wrapText="1"/>
      <protection locked="0"/>
    </xf>
    <xf numFmtId="165" fontId="7" fillId="0" borderId="8" xfId="1" applyNumberFormat="1" applyFont="1" applyFill="1" applyBorder="1" applyAlignment="1" applyProtection="1">
      <alignment vertical="center" wrapText="1"/>
      <protection locked="0"/>
    </xf>
    <xf numFmtId="165" fontId="7" fillId="0" borderId="9" xfId="1" applyNumberFormat="1" applyFont="1" applyFill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vertical="center" wrapText="1"/>
    </xf>
    <xf numFmtId="0" fontId="8" fillId="0" borderId="43" xfId="0" applyFont="1" applyFill="1" applyBorder="1" applyAlignment="1" applyProtection="1">
      <alignment vertical="center" wrapText="1"/>
      <protection locked="0"/>
    </xf>
    <xf numFmtId="165" fontId="8" fillId="0" borderId="26" xfId="1" applyNumberFormat="1" applyFont="1" applyFill="1" applyBorder="1" applyAlignment="1" applyProtection="1">
      <alignment vertical="center" wrapText="1"/>
      <protection locked="0"/>
    </xf>
    <xf numFmtId="165" fontId="8" fillId="0" borderId="27" xfId="1" applyNumberFormat="1" applyFont="1" applyFill="1" applyBorder="1" applyAlignment="1" applyProtection="1">
      <alignment vertical="center" wrapText="1"/>
      <protection locked="0"/>
    </xf>
    <xf numFmtId="165" fontId="8" fillId="0" borderId="28" xfId="1" applyNumberFormat="1" applyFont="1" applyFill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vertical="center"/>
    </xf>
    <xf numFmtId="165" fontId="3" fillId="0" borderId="0" xfId="0" applyNumberFormat="1" applyFont="1"/>
    <xf numFmtId="165" fontId="7" fillId="0" borderId="12" xfId="1" applyNumberFormat="1" applyFont="1" applyFill="1" applyBorder="1" applyAlignment="1" applyProtection="1">
      <alignment vertical="center"/>
    </xf>
    <xf numFmtId="165" fontId="7" fillId="0" borderId="6" xfId="1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165" fontId="7" fillId="0" borderId="11" xfId="1" applyNumberFormat="1" applyFont="1" applyFill="1" applyBorder="1" applyAlignment="1" applyProtection="1">
      <alignment vertical="center"/>
    </xf>
    <xf numFmtId="165" fontId="5" fillId="38" borderId="30" xfId="1" applyNumberFormat="1" applyFont="1" applyFill="1" applyBorder="1" applyAlignment="1" applyProtection="1">
      <alignment vertical="center"/>
    </xf>
    <xf numFmtId="165" fontId="5" fillId="38" borderId="4" xfId="1" applyNumberFormat="1" applyFont="1" applyFill="1" applyBorder="1" applyAlignment="1" applyProtection="1">
      <alignment vertical="center"/>
    </xf>
    <xf numFmtId="165" fontId="5" fillId="38" borderId="5" xfId="1" applyNumberFormat="1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165" fontId="4" fillId="0" borderId="30" xfId="1" applyNumberFormat="1" applyFont="1" applyFill="1" applyBorder="1" applyAlignment="1" applyProtection="1">
      <alignment vertical="center"/>
    </xf>
    <xf numFmtId="165" fontId="4" fillId="0" borderId="4" xfId="1" applyNumberFormat="1" applyFont="1" applyFill="1" applyBorder="1" applyAlignment="1" applyProtection="1">
      <alignment vertical="center"/>
    </xf>
    <xf numFmtId="165" fontId="4" fillId="0" borderId="5" xfId="1" applyNumberFormat="1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165" fontId="4" fillId="0" borderId="2" xfId="1" applyNumberFormat="1" applyFont="1" applyFill="1" applyBorder="1" applyAlignment="1" applyProtection="1">
      <alignment vertical="center"/>
    </xf>
    <xf numFmtId="165" fontId="4" fillId="0" borderId="24" xfId="1" applyNumberFormat="1" applyFont="1" applyFill="1" applyBorder="1" applyAlignment="1" applyProtection="1">
      <alignment vertical="center"/>
    </xf>
    <xf numFmtId="165" fontId="4" fillId="0" borderId="25" xfId="1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" fontId="12" fillId="6" borderId="18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</cellXfs>
  <cellStyles count="46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40"/>
    <cellStyle name="60% - Énfasis2 2" xfId="41"/>
    <cellStyle name="60% - Énfasis3 2" xfId="42"/>
    <cellStyle name="60% - Énfasis4 2" xfId="43"/>
    <cellStyle name="60% - Énfasis5 2" xfId="44"/>
    <cellStyle name="60% - Énfasis6 2" xfId="45"/>
    <cellStyle name="Buena" xfId="8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4" builtinId="16" customBuiltin="1"/>
    <cellStyle name="Encabezado 4" xfId="7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10" builtinId="20" customBuiltin="1"/>
    <cellStyle name="Incorrecto" xfId="9" builtinId="27" customBuiltin="1"/>
    <cellStyle name="Millares" xfId="1" builtinId="3"/>
    <cellStyle name="Millares [0] 2" xfId="37"/>
    <cellStyle name="Millares 2" xfId="2"/>
    <cellStyle name="Neutral 2" xfId="38"/>
    <cellStyle name="Normal" xfId="0" builtinId="0"/>
    <cellStyle name="Normal 2" xfId="36"/>
    <cellStyle name="Notas 2" xfId="3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600075</xdr:colOff>
      <xdr:row>0</xdr:row>
      <xdr:rowOff>1581150</xdr:rowOff>
    </xdr:to>
    <xdr:pic>
      <xdr:nvPicPr>
        <xdr:cNvPr id="2" name="1 Imagen" descr="ESCUDO-transp-lema-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0</xdr:row>
      <xdr:rowOff>381000</xdr:rowOff>
    </xdr:from>
    <xdr:to>
      <xdr:col>3</xdr:col>
      <xdr:colOff>885825</xdr:colOff>
      <xdr:row>0</xdr:row>
      <xdr:rowOff>1152525</xdr:rowOff>
    </xdr:to>
    <xdr:sp macro="" textlink="">
      <xdr:nvSpPr>
        <xdr:cNvPr id="3" name="5 CuadroTexto"/>
        <xdr:cNvSpPr txBox="1"/>
      </xdr:nvSpPr>
      <xdr:spPr bwMode="auto">
        <a:xfrm>
          <a:off x="1257300" y="381000"/>
          <a:ext cx="4876800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CO" sz="1400" b="1">
              <a:solidFill>
                <a:schemeClr val="bg1"/>
              </a:solidFill>
              <a:latin typeface="Arial Narrow" pitchFamily="34" charset="0"/>
            </a:rPr>
            <a:t>Ministerio</a:t>
          </a:r>
          <a:r>
            <a:rPr lang="es-CO" sz="1400" b="1" baseline="0">
              <a:solidFill>
                <a:schemeClr val="bg1"/>
              </a:solidFill>
              <a:latin typeface="Arial Narrow" pitchFamily="34" charset="0"/>
            </a:rPr>
            <a:t> de Ambiente y Desarrollo Sostenible</a:t>
          </a:r>
        </a:p>
        <a:p>
          <a:r>
            <a:rPr lang="es-CO" sz="1100" baseline="0">
              <a:solidFill>
                <a:schemeClr val="bg1"/>
              </a:solidFill>
              <a:latin typeface="Arial Narrow" pitchFamily="34" charset="0"/>
            </a:rPr>
            <a:t>Dirección General de Ordenamiento Ambiental Territorial y Coordinación del SINA</a:t>
          </a:r>
        </a:p>
        <a:p>
          <a:r>
            <a:rPr lang="es-CO" sz="1000" baseline="0">
              <a:solidFill>
                <a:schemeClr val="bg1"/>
              </a:solidFill>
              <a:latin typeface="Arial Narrow" pitchFamily="34" charset="0"/>
            </a:rPr>
            <a:t>República de Colombia</a:t>
          </a:r>
          <a:endParaRPr lang="es-CO" sz="1000">
            <a:solidFill>
              <a:schemeClr val="bg1"/>
            </a:solidFill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714145</xdr:colOff>
      <xdr:row>0</xdr:row>
      <xdr:rowOff>933450</xdr:rowOff>
    </xdr:to>
    <xdr:pic>
      <xdr:nvPicPr>
        <xdr:cNvPr id="2" name="1 Imagen" descr="ESCUDO-transp-lema-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14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1371600</xdr:colOff>
      <xdr:row>0</xdr:row>
      <xdr:rowOff>381000</xdr:rowOff>
    </xdr:from>
    <xdr:to>
      <xdr:col>5</xdr:col>
      <xdr:colOff>323850</xdr:colOff>
      <xdr:row>0</xdr:row>
      <xdr:rowOff>1152525</xdr:rowOff>
    </xdr:to>
    <xdr:sp macro="" textlink="">
      <xdr:nvSpPr>
        <xdr:cNvPr id="3" name="5 CuadroTexto"/>
        <xdr:cNvSpPr txBox="1"/>
      </xdr:nvSpPr>
      <xdr:spPr bwMode="auto">
        <a:xfrm>
          <a:off x="1371600" y="381000"/>
          <a:ext cx="5753100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CO" sz="1400" b="1">
              <a:solidFill>
                <a:schemeClr val="bg1"/>
              </a:solidFill>
              <a:latin typeface="Arial Narrow" pitchFamily="34" charset="0"/>
            </a:rPr>
            <a:t>Ministerio</a:t>
          </a:r>
          <a:r>
            <a:rPr lang="es-CO" sz="1400" b="1" baseline="0">
              <a:solidFill>
                <a:schemeClr val="bg1"/>
              </a:solidFill>
              <a:latin typeface="Arial Narrow" pitchFamily="34" charset="0"/>
            </a:rPr>
            <a:t> de Ambiente y Desarrollo Sostenible</a:t>
          </a:r>
        </a:p>
        <a:p>
          <a:r>
            <a:rPr lang="es-CO" sz="1100" baseline="0">
              <a:solidFill>
                <a:schemeClr val="bg1"/>
              </a:solidFill>
              <a:latin typeface="Arial Narrow" pitchFamily="34" charset="0"/>
            </a:rPr>
            <a:t>Dirección General de Ordenamiento Ambiental Territorial y Coordinación del SINA</a:t>
          </a:r>
        </a:p>
        <a:p>
          <a:r>
            <a:rPr lang="es-CO" sz="1000" baseline="0">
              <a:solidFill>
                <a:schemeClr val="bg1"/>
              </a:solidFill>
              <a:latin typeface="Arial Narrow" pitchFamily="34" charset="0"/>
            </a:rPr>
            <a:t>República de Colombia</a:t>
          </a:r>
          <a:endParaRPr lang="es-CO" sz="1000">
            <a:solidFill>
              <a:schemeClr val="bg1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Normal="100" zoomScaleSheetLayoutView="100" workbookViewId="0">
      <selection activeCell="B5" sqref="B5"/>
    </sheetView>
  </sheetViews>
  <sheetFormatPr baseColWidth="10" defaultRowHeight="12.75"/>
  <cols>
    <col min="1" max="1" width="9.140625" customWidth="1"/>
    <col min="2" max="2" width="49" customWidth="1"/>
    <col min="3" max="4" width="14.85546875" bestFit="1" customWidth="1"/>
    <col min="5" max="5" width="12.85546875" bestFit="1" customWidth="1"/>
  </cols>
  <sheetData>
    <row r="1" spans="1:7" ht="130.5" customHeight="1">
      <c r="A1" s="1"/>
      <c r="B1" s="1"/>
      <c r="C1" s="1"/>
      <c r="D1" s="1"/>
    </row>
    <row r="2" spans="1:7" s="3" customFormat="1">
      <c r="A2" s="125" t="s">
        <v>0</v>
      </c>
      <c r="B2" s="125"/>
      <c r="C2" s="125"/>
      <c r="D2" s="125"/>
      <c r="E2" s="2"/>
      <c r="F2" s="2"/>
      <c r="G2" s="2"/>
    </row>
    <row r="3" spans="1:7" s="3" customFormat="1">
      <c r="A3" s="125" t="s">
        <v>110</v>
      </c>
      <c r="B3" s="125"/>
      <c r="C3" s="125"/>
      <c r="D3" s="125"/>
      <c r="E3" s="2"/>
      <c r="F3" s="2"/>
      <c r="G3" s="2"/>
    </row>
    <row r="4" spans="1:7" s="3" customFormat="1" ht="13.5" thickBot="1">
      <c r="A4" s="126" t="s">
        <v>111</v>
      </c>
      <c r="B4" s="126"/>
      <c r="C4" s="126"/>
      <c r="D4" s="126"/>
      <c r="E4" s="4"/>
      <c r="F4" s="4"/>
      <c r="G4" s="4"/>
    </row>
    <row r="5" spans="1:7" s="9" customFormat="1" ht="21" customHeight="1" thickBot="1">
      <c r="A5" s="5"/>
      <c r="B5" s="6" t="s">
        <v>1</v>
      </c>
      <c r="C5" s="7" t="s">
        <v>2</v>
      </c>
      <c r="D5" s="8" t="s">
        <v>3</v>
      </c>
    </row>
    <row r="6" spans="1:7" s="3" customFormat="1">
      <c r="A6" s="10">
        <v>3000</v>
      </c>
      <c r="B6" s="11" t="s">
        <v>4</v>
      </c>
      <c r="C6" s="43">
        <f>+C7+C34+C49</f>
        <v>56314458186</v>
      </c>
      <c r="D6" s="44">
        <f>+D7+D34+D49</f>
        <v>57130850709.440002</v>
      </c>
    </row>
    <row r="7" spans="1:7" s="3" customFormat="1">
      <c r="A7" s="12">
        <v>3100</v>
      </c>
      <c r="B7" s="13" t="s">
        <v>5</v>
      </c>
      <c r="C7" s="45">
        <f>+C8+C12</f>
        <v>48399182376</v>
      </c>
      <c r="D7" s="46">
        <f>+D8+D12</f>
        <v>49112329935.330002</v>
      </c>
    </row>
    <row r="8" spans="1:7" s="3" customFormat="1">
      <c r="A8" s="14">
        <v>3110</v>
      </c>
      <c r="B8" s="15" t="s">
        <v>6</v>
      </c>
      <c r="C8" s="47">
        <f>SUM(C9:C11)</f>
        <v>30987727035</v>
      </c>
      <c r="D8" s="48">
        <f>SUM(D9:D11)</f>
        <v>31475488474.330002</v>
      </c>
    </row>
    <row r="9" spans="1:7" s="18" customFormat="1" ht="11.25">
      <c r="A9" s="16"/>
      <c r="B9" s="17" t="s">
        <v>7</v>
      </c>
      <c r="C9" s="49">
        <v>30987727035</v>
      </c>
      <c r="D9" s="50">
        <v>31475488474.330002</v>
      </c>
    </row>
    <row r="10" spans="1:7" s="18" customFormat="1" ht="11.25">
      <c r="A10" s="16"/>
      <c r="B10" s="17" t="s">
        <v>8</v>
      </c>
      <c r="C10" s="49"/>
      <c r="D10" s="50"/>
    </row>
    <row r="11" spans="1:7" s="18" customFormat="1" ht="11.25">
      <c r="A11" s="16"/>
      <c r="B11" s="17" t="s">
        <v>9</v>
      </c>
      <c r="C11" s="49"/>
      <c r="D11" s="50"/>
    </row>
    <row r="12" spans="1:7" s="3" customFormat="1">
      <c r="A12" s="14">
        <v>3120</v>
      </c>
      <c r="B12" s="15" t="s">
        <v>10</v>
      </c>
      <c r="C12" s="47">
        <f>+C13+C17+C18+C19+C20+C25</f>
        <v>17411455341</v>
      </c>
      <c r="D12" s="48">
        <f>+D13+D17+D18+D19+D20+D25</f>
        <v>17636841461</v>
      </c>
    </row>
    <row r="13" spans="1:7" s="21" customFormat="1" ht="12">
      <c r="A13" s="19">
        <v>3121</v>
      </c>
      <c r="B13" s="20" t="s">
        <v>11</v>
      </c>
      <c r="C13" s="51">
        <f>SUM(C14:C16)</f>
        <v>417315462</v>
      </c>
      <c r="D13" s="52">
        <f>SUM(D14:D16)</f>
        <v>411426850</v>
      </c>
    </row>
    <row r="14" spans="1:7" s="18" customFormat="1" ht="11.25">
      <c r="A14" s="16"/>
      <c r="B14" s="17" t="s">
        <v>11</v>
      </c>
      <c r="C14" s="49"/>
      <c r="D14" s="50"/>
    </row>
    <row r="15" spans="1:7" s="18" customFormat="1" ht="11.25">
      <c r="A15" s="16"/>
      <c r="B15" s="17" t="s">
        <v>12</v>
      </c>
      <c r="C15" s="49">
        <v>400000000</v>
      </c>
      <c r="D15" s="50">
        <v>392702088</v>
      </c>
    </row>
    <row r="16" spans="1:7" s="18" customFormat="1" ht="11.25">
      <c r="A16" s="16"/>
      <c r="B16" s="17" t="s">
        <v>13</v>
      </c>
      <c r="C16" s="49">
        <v>17315462</v>
      </c>
      <c r="D16" s="50">
        <v>18724762</v>
      </c>
    </row>
    <row r="17" spans="1:4" s="21" customFormat="1" ht="12">
      <c r="A17" s="19">
        <v>3123</v>
      </c>
      <c r="B17" s="20" t="s">
        <v>14</v>
      </c>
      <c r="C17" s="51"/>
      <c r="D17" s="52"/>
    </row>
    <row r="18" spans="1:4" s="21" customFormat="1" ht="12">
      <c r="A18" s="19">
        <v>3124</v>
      </c>
      <c r="B18" s="20" t="s">
        <v>15</v>
      </c>
      <c r="C18" s="51"/>
      <c r="D18" s="52"/>
    </row>
    <row r="19" spans="1:4" s="21" customFormat="1" ht="12">
      <c r="A19" s="19">
        <v>3125</v>
      </c>
      <c r="B19" s="20" t="s">
        <v>16</v>
      </c>
      <c r="C19" s="51"/>
      <c r="D19" s="52"/>
    </row>
    <row r="20" spans="1:4" s="21" customFormat="1" ht="12">
      <c r="A20" s="19">
        <v>3126</v>
      </c>
      <c r="B20" s="20" t="s">
        <v>17</v>
      </c>
      <c r="C20" s="51">
        <f>SUM(C21:C24)</f>
        <v>8779424784</v>
      </c>
      <c r="D20" s="52">
        <f>SUM(D21:D24)</f>
        <v>8892903484</v>
      </c>
    </row>
    <row r="21" spans="1:4" s="18" customFormat="1" ht="11.25">
      <c r="A21" s="16"/>
      <c r="B21" s="17" t="s">
        <v>18</v>
      </c>
      <c r="C21" s="49">
        <v>4922427781</v>
      </c>
      <c r="D21" s="50">
        <v>5655906481</v>
      </c>
    </row>
    <row r="22" spans="1:4" s="18" customFormat="1" ht="11.25">
      <c r="A22" s="16"/>
      <c r="B22" s="17" t="s">
        <v>19</v>
      </c>
      <c r="C22" s="49"/>
      <c r="D22" s="50"/>
    </row>
    <row r="23" spans="1:4" s="18" customFormat="1" ht="11.25">
      <c r="A23" s="16"/>
      <c r="B23" s="17" t="s">
        <v>20</v>
      </c>
      <c r="C23" s="49">
        <v>2576997003</v>
      </c>
      <c r="D23" s="50">
        <v>1956997003</v>
      </c>
    </row>
    <row r="24" spans="1:4" s="18" customFormat="1" ht="11.25">
      <c r="A24" s="16"/>
      <c r="B24" s="17" t="s">
        <v>21</v>
      </c>
      <c r="C24" s="49">
        <v>1280000000</v>
      </c>
      <c r="D24" s="50">
        <v>1280000000</v>
      </c>
    </row>
    <row r="25" spans="1:4" s="21" customFormat="1" ht="12">
      <c r="A25" s="19">
        <v>3128</v>
      </c>
      <c r="B25" s="20" t="s">
        <v>22</v>
      </c>
      <c r="C25" s="51">
        <f>SUM(C26:C33)</f>
        <v>8214715095</v>
      </c>
      <c r="D25" s="52">
        <f>SUM(D26:D33)</f>
        <v>8332511127</v>
      </c>
    </row>
    <row r="26" spans="1:4" s="18" customFormat="1" ht="11.25">
      <c r="A26" s="16"/>
      <c r="B26" s="17" t="s">
        <v>23</v>
      </c>
      <c r="C26" s="49">
        <v>6655843697</v>
      </c>
      <c r="D26" s="50">
        <v>6685085816</v>
      </c>
    </row>
    <row r="27" spans="1:4" s="18" customFormat="1" ht="11.25">
      <c r="A27" s="16"/>
      <c r="B27" s="17" t="s">
        <v>24</v>
      </c>
      <c r="C27" s="49"/>
      <c r="D27" s="50"/>
    </row>
    <row r="28" spans="1:4" s="18" customFormat="1" ht="11.25">
      <c r="A28" s="16"/>
      <c r="B28" s="17" t="s">
        <v>25</v>
      </c>
      <c r="C28" s="49">
        <v>961236803</v>
      </c>
      <c r="D28" s="50">
        <v>969059115</v>
      </c>
    </row>
    <row r="29" spans="1:4" s="18" customFormat="1" ht="11.25">
      <c r="A29" s="16"/>
      <c r="B29" s="17" t="s">
        <v>26</v>
      </c>
      <c r="C29" s="49"/>
      <c r="D29" s="50"/>
    </row>
    <row r="30" spans="1:4" s="18" customFormat="1" ht="11.25">
      <c r="A30" s="16"/>
      <c r="B30" s="17" t="s">
        <v>27</v>
      </c>
      <c r="C30" s="49"/>
      <c r="D30" s="50"/>
    </row>
    <row r="31" spans="1:4" s="18" customFormat="1" ht="11.25">
      <c r="A31" s="16"/>
      <c r="B31" s="17" t="s">
        <v>114</v>
      </c>
      <c r="C31" s="49">
        <v>4791697</v>
      </c>
      <c r="D31" s="50">
        <v>4791697</v>
      </c>
    </row>
    <row r="32" spans="1:4" s="18" customFormat="1" ht="11.25">
      <c r="A32" s="16"/>
      <c r="B32" s="17" t="s">
        <v>28</v>
      </c>
      <c r="C32" s="49">
        <v>130937234</v>
      </c>
      <c r="D32" s="50">
        <v>200144336</v>
      </c>
    </row>
    <row r="33" spans="1:4" s="18" customFormat="1" ht="11.25">
      <c r="A33" s="16"/>
      <c r="B33" s="17" t="s">
        <v>22</v>
      </c>
      <c r="C33" s="49">
        <v>461905664</v>
      </c>
      <c r="D33" s="50">
        <v>473430163</v>
      </c>
    </row>
    <row r="34" spans="1:4" s="3" customFormat="1">
      <c r="A34" s="12">
        <v>3200</v>
      </c>
      <c r="B34" s="13" t="s">
        <v>29</v>
      </c>
      <c r="C34" s="45">
        <f>+C35+C38+C41+C42+C48</f>
        <v>7915275810</v>
      </c>
      <c r="D34" s="46">
        <f>+D35+D38+D41+D42+D48</f>
        <v>8018520774.1099997</v>
      </c>
    </row>
    <row r="35" spans="1:4" s="21" customFormat="1" ht="12">
      <c r="A35" s="19">
        <v>3210</v>
      </c>
      <c r="B35" s="22" t="s">
        <v>30</v>
      </c>
      <c r="C35" s="53">
        <f>SUM(C36:C37)</f>
        <v>0</v>
      </c>
      <c r="D35" s="54">
        <f>SUM(D36:D37)</f>
        <v>0</v>
      </c>
    </row>
    <row r="36" spans="1:4" s="18" customFormat="1" ht="11.25">
      <c r="A36" s="23">
        <v>3211</v>
      </c>
      <c r="B36" s="17" t="s">
        <v>31</v>
      </c>
      <c r="C36" s="49"/>
      <c r="D36" s="50"/>
    </row>
    <row r="37" spans="1:4" s="18" customFormat="1" ht="11.25">
      <c r="A37" s="23">
        <v>3212</v>
      </c>
      <c r="B37" s="17" t="s">
        <v>32</v>
      </c>
      <c r="C37" s="49"/>
      <c r="D37" s="50"/>
    </row>
    <row r="38" spans="1:4" s="21" customFormat="1" ht="12">
      <c r="A38" s="19">
        <v>3220</v>
      </c>
      <c r="B38" s="22" t="s">
        <v>33</v>
      </c>
      <c r="C38" s="53">
        <f>SUM(C39:C40)</f>
        <v>0</v>
      </c>
      <c r="D38" s="54">
        <f>SUM(D39:D40)</f>
        <v>0</v>
      </c>
    </row>
    <row r="39" spans="1:4" s="18" customFormat="1" ht="11.25">
      <c r="A39" s="23">
        <v>3221</v>
      </c>
      <c r="B39" s="17" t="s">
        <v>31</v>
      </c>
      <c r="C39" s="49"/>
      <c r="D39" s="50"/>
    </row>
    <row r="40" spans="1:4" s="18" customFormat="1" ht="11.25">
      <c r="A40" s="23">
        <v>3222</v>
      </c>
      <c r="B40" s="17" t="s">
        <v>32</v>
      </c>
      <c r="C40" s="49"/>
      <c r="D40" s="50"/>
    </row>
    <row r="41" spans="1:4" s="21" customFormat="1" ht="12">
      <c r="A41" s="19">
        <v>3230</v>
      </c>
      <c r="B41" s="22" t="s">
        <v>34</v>
      </c>
      <c r="C41" s="53">
        <v>700000000</v>
      </c>
      <c r="D41" s="54">
        <v>802969849.1099999</v>
      </c>
    </row>
    <row r="42" spans="1:4" s="21" customFormat="1" ht="12">
      <c r="A42" s="19">
        <v>3250</v>
      </c>
      <c r="B42" s="22" t="s">
        <v>35</v>
      </c>
      <c r="C42" s="53">
        <f>SUM(C43:C47)</f>
        <v>6732608518</v>
      </c>
      <c r="D42" s="54">
        <f>SUM(D43:D47)</f>
        <v>6732883633</v>
      </c>
    </row>
    <row r="43" spans="1:4" s="18" customFormat="1" ht="11.25">
      <c r="A43" s="23">
        <v>3251</v>
      </c>
      <c r="B43" s="17" t="s">
        <v>36</v>
      </c>
      <c r="C43" s="49">
        <v>23906200</v>
      </c>
      <c r="D43" s="50">
        <v>24181315</v>
      </c>
    </row>
    <row r="44" spans="1:4" s="18" customFormat="1" ht="11.25">
      <c r="A44" s="23">
        <v>3252</v>
      </c>
      <c r="B44" s="17" t="s">
        <v>37</v>
      </c>
      <c r="C44" s="49">
        <v>6708702318</v>
      </c>
      <c r="D44" s="50">
        <v>6708702318</v>
      </c>
    </row>
    <row r="45" spans="1:4" s="18" customFormat="1" ht="11.25">
      <c r="A45" s="23">
        <v>3253</v>
      </c>
      <c r="B45" s="17" t="s">
        <v>38</v>
      </c>
      <c r="C45" s="49">
        <v>0</v>
      </c>
      <c r="D45" s="50">
        <v>0</v>
      </c>
    </row>
    <row r="46" spans="1:4" s="18" customFormat="1" ht="11.25">
      <c r="A46" s="23">
        <v>3254</v>
      </c>
      <c r="B46" s="17" t="s">
        <v>39</v>
      </c>
      <c r="C46" s="49">
        <v>0</v>
      </c>
      <c r="D46" s="50">
        <v>0</v>
      </c>
    </row>
    <row r="47" spans="1:4" s="18" customFormat="1" ht="11.25">
      <c r="A47" s="23">
        <v>3255</v>
      </c>
      <c r="B47" s="17" t="s">
        <v>40</v>
      </c>
      <c r="C47" s="49">
        <v>0</v>
      </c>
      <c r="D47" s="50">
        <v>0</v>
      </c>
    </row>
    <row r="48" spans="1:4" s="21" customFormat="1" ht="12">
      <c r="A48" s="19">
        <v>3260</v>
      </c>
      <c r="B48" s="22" t="s">
        <v>41</v>
      </c>
      <c r="C48" s="53">
        <v>482667292</v>
      </c>
      <c r="D48" s="54">
        <v>482667292</v>
      </c>
    </row>
    <row r="49" spans="1:5" s="3" customFormat="1">
      <c r="A49" s="12">
        <v>3500</v>
      </c>
      <c r="B49" s="13" t="s">
        <v>42</v>
      </c>
      <c r="C49" s="45"/>
      <c r="D49" s="46"/>
    </row>
    <row r="50" spans="1:5" s="3" customFormat="1">
      <c r="A50" s="10">
        <v>4000</v>
      </c>
      <c r="B50" s="24" t="s">
        <v>43</v>
      </c>
      <c r="C50" s="55">
        <f>SUM(C51:C53)</f>
        <v>3545056000</v>
      </c>
      <c r="D50" s="56">
        <f>SUM(D51:D53)</f>
        <v>3545056000</v>
      </c>
    </row>
    <row r="51" spans="1:5" s="21" customFormat="1" ht="12">
      <c r="A51" s="25">
        <v>4100</v>
      </c>
      <c r="B51" s="26" t="s">
        <v>44</v>
      </c>
      <c r="C51" s="57">
        <v>3545056000</v>
      </c>
      <c r="D51" s="58">
        <v>3545056000</v>
      </c>
    </row>
    <row r="52" spans="1:5" s="21" customFormat="1" ht="12">
      <c r="A52" s="25">
        <v>4200</v>
      </c>
      <c r="B52" s="26" t="s">
        <v>45</v>
      </c>
      <c r="C52" s="57"/>
      <c r="D52" s="58"/>
    </row>
    <row r="53" spans="1:5" s="21" customFormat="1" ht="12">
      <c r="A53" s="25">
        <v>4300</v>
      </c>
      <c r="B53" s="26" t="s">
        <v>46</v>
      </c>
      <c r="C53" s="57"/>
      <c r="D53" s="58"/>
    </row>
    <row r="54" spans="1:5" s="3" customFormat="1" ht="13.5" thickBot="1">
      <c r="A54" s="27"/>
      <c r="B54" s="28" t="s">
        <v>47</v>
      </c>
      <c r="C54" s="59">
        <f>+C50+C6</f>
        <v>59859514186</v>
      </c>
      <c r="D54" s="60">
        <f>+D50+D6</f>
        <v>60675906709.440002</v>
      </c>
      <c r="E54" s="109"/>
    </row>
    <row r="55" spans="1:5" ht="31.5" customHeight="1">
      <c r="A55" s="127" t="s">
        <v>115</v>
      </c>
      <c r="B55" s="127"/>
      <c r="C55" s="127"/>
      <c r="D55" s="127"/>
    </row>
    <row r="56" spans="1:5" ht="7.5" customHeight="1"/>
    <row r="58" spans="1:5">
      <c r="C58" s="88"/>
      <c r="D58" s="88"/>
    </row>
  </sheetData>
  <sheetProtection algorithmName="SHA-512" hashValue="djIhjIF4zYP0HB+122vRN+fncysK3nnam2XIG3bdng9Yns7eSeqNCiZYWIIN3xVxZ/LIIq5Zkx//NIPN7Uithg==" saltValue="4KEZtnc3XkyEG/DJIc67yg==" spinCount="100000" sheet="1" objects="1" scenarios="1" selectLockedCells="1" selectUnlockedCells="1"/>
  <mergeCells count="4">
    <mergeCell ref="A2:D2"/>
    <mergeCell ref="A3:D3"/>
    <mergeCell ref="A4:D4"/>
    <mergeCell ref="A55:D55"/>
  </mergeCell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zoomScaleNormal="100" zoomScaleSheetLayoutView="100" workbookViewId="0">
      <selection activeCell="A32" sqref="A32"/>
    </sheetView>
  </sheetViews>
  <sheetFormatPr baseColWidth="10" defaultRowHeight="12.75"/>
  <cols>
    <col min="1" max="1" width="47" style="30" customWidth="1"/>
    <col min="2" max="4" width="14.85546875" style="30" bestFit="1" customWidth="1"/>
    <col min="5" max="7" width="13.5703125" style="30" customWidth="1"/>
    <col min="8" max="10" width="14.85546875" style="30" customWidth="1"/>
    <col min="11" max="12" width="11.42578125" style="30" customWidth="1"/>
    <col min="13" max="16384" width="11.42578125" style="30"/>
  </cols>
  <sheetData>
    <row r="1" spans="1:10" ht="76.5" customHeight="1" thickBot="1">
      <c r="A1" s="129"/>
      <c r="B1" s="129"/>
      <c r="C1" s="129"/>
      <c r="D1" s="129"/>
      <c r="E1" s="129"/>
      <c r="F1" s="129"/>
      <c r="G1" s="129"/>
      <c r="H1" s="129"/>
      <c r="I1" s="129"/>
      <c r="J1" s="29"/>
    </row>
    <row r="2" spans="1:10">
      <c r="A2" s="130" t="s">
        <v>48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>
      <c r="A3" s="133" t="s">
        <v>110</v>
      </c>
      <c r="B3" s="134"/>
      <c r="C3" s="134"/>
      <c r="D3" s="134"/>
      <c r="E3" s="134"/>
      <c r="F3" s="134"/>
      <c r="G3" s="134"/>
      <c r="H3" s="134"/>
      <c r="I3" s="134"/>
      <c r="J3" s="135"/>
    </row>
    <row r="4" spans="1:10" ht="24.75" customHeight="1" thickBot="1">
      <c r="A4" s="31" t="s">
        <v>112</v>
      </c>
      <c r="B4" s="136"/>
      <c r="C4" s="136"/>
      <c r="D4" s="136"/>
      <c r="E4" s="137"/>
      <c r="F4" s="137"/>
      <c r="G4" s="137"/>
      <c r="H4" s="137"/>
      <c r="I4" s="137"/>
      <c r="J4" s="138"/>
    </row>
    <row r="5" spans="1:10" ht="20.25" customHeight="1">
      <c r="A5" s="139" t="s">
        <v>49</v>
      </c>
      <c r="B5" s="140" t="s">
        <v>50</v>
      </c>
      <c r="C5" s="141"/>
      <c r="D5" s="142"/>
      <c r="E5" s="140" t="s">
        <v>51</v>
      </c>
      <c r="F5" s="141"/>
      <c r="G5" s="142"/>
      <c r="H5" s="140" t="s">
        <v>52</v>
      </c>
      <c r="I5" s="141"/>
      <c r="J5" s="142"/>
    </row>
    <row r="6" spans="1:10" ht="21.75" customHeight="1" thickBot="1">
      <c r="A6" s="139"/>
      <c r="B6" s="32" t="s">
        <v>53</v>
      </c>
      <c r="C6" s="33" t="s">
        <v>54</v>
      </c>
      <c r="D6" s="34" t="s">
        <v>55</v>
      </c>
      <c r="E6" s="32" t="s">
        <v>53</v>
      </c>
      <c r="F6" s="33" t="s">
        <v>54</v>
      </c>
      <c r="G6" s="34" t="s">
        <v>55</v>
      </c>
      <c r="H6" s="32" t="s">
        <v>53</v>
      </c>
      <c r="I6" s="33" t="s">
        <v>54</v>
      </c>
      <c r="J6" s="34" t="s">
        <v>55</v>
      </c>
    </row>
    <row r="7" spans="1:10" s="9" customFormat="1" ht="13.5" thickBot="1">
      <c r="A7" s="117" t="s">
        <v>56</v>
      </c>
      <c r="B7" s="118">
        <v>8184515453</v>
      </c>
      <c r="C7" s="119">
        <v>7858291910</v>
      </c>
      <c r="D7" s="120">
        <v>7857827780</v>
      </c>
      <c r="E7" s="118">
        <v>3499909000</v>
      </c>
      <c r="F7" s="119">
        <v>3499909000</v>
      </c>
      <c r="G7" s="120">
        <v>3499909000</v>
      </c>
      <c r="H7" s="118">
        <f>+B7+E7</f>
        <v>11684424453</v>
      </c>
      <c r="I7" s="119">
        <f>+C7+F7</f>
        <v>11358200910</v>
      </c>
      <c r="J7" s="120">
        <f>+D7+G7</f>
        <v>11357736780</v>
      </c>
    </row>
    <row r="8" spans="1:10" s="9" customFormat="1">
      <c r="A8" s="121" t="s">
        <v>57</v>
      </c>
      <c r="B8" s="122">
        <f t="shared" ref="B8:J8" si="0">SUM(B9:B11)</f>
        <v>4474595119</v>
      </c>
      <c r="C8" s="123">
        <f t="shared" si="0"/>
        <v>4124108608</v>
      </c>
      <c r="D8" s="124">
        <f t="shared" si="0"/>
        <v>3559664009</v>
      </c>
      <c r="E8" s="122">
        <f t="shared" si="0"/>
        <v>35872000</v>
      </c>
      <c r="F8" s="123">
        <f t="shared" si="0"/>
        <v>35872000</v>
      </c>
      <c r="G8" s="124">
        <f t="shared" si="0"/>
        <v>35872000</v>
      </c>
      <c r="H8" s="122">
        <f t="shared" si="0"/>
        <v>4510467119</v>
      </c>
      <c r="I8" s="123">
        <f t="shared" si="0"/>
        <v>4159980608</v>
      </c>
      <c r="J8" s="124">
        <f t="shared" si="0"/>
        <v>3595536009</v>
      </c>
    </row>
    <row r="9" spans="1:10" s="9" customFormat="1">
      <c r="A9" s="36" t="s">
        <v>58</v>
      </c>
      <c r="B9" s="64">
        <v>540363559</v>
      </c>
      <c r="C9" s="65">
        <v>359485916</v>
      </c>
      <c r="D9" s="66">
        <v>312614651</v>
      </c>
      <c r="E9" s="64"/>
      <c r="F9" s="65"/>
      <c r="G9" s="66"/>
      <c r="H9" s="64">
        <f t="shared" ref="H9:J11" si="1">+B9+E9</f>
        <v>540363559</v>
      </c>
      <c r="I9" s="65">
        <f t="shared" si="1"/>
        <v>359485916</v>
      </c>
      <c r="J9" s="66">
        <f t="shared" si="1"/>
        <v>312614651</v>
      </c>
    </row>
    <row r="10" spans="1:10" s="9" customFormat="1">
      <c r="A10" s="36" t="s">
        <v>59</v>
      </c>
      <c r="B10" s="64">
        <v>3882231560</v>
      </c>
      <c r="C10" s="65">
        <v>3714536793</v>
      </c>
      <c r="D10" s="66">
        <v>3197529806</v>
      </c>
      <c r="E10" s="64">
        <v>35872000</v>
      </c>
      <c r="F10" s="65">
        <v>35872000</v>
      </c>
      <c r="G10" s="66">
        <v>35872000</v>
      </c>
      <c r="H10" s="64">
        <f t="shared" si="1"/>
        <v>3918103560</v>
      </c>
      <c r="I10" s="65">
        <f t="shared" si="1"/>
        <v>3750408793</v>
      </c>
      <c r="J10" s="66">
        <f t="shared" si="1"/>
        <v>3233401806</v>
      </c>
    </row>
    <row r="11" spans="1:10" s="9" customFormat="1" ht="13.5" thickBot="1">
      <c r="A11" s="37" t="s">
        <v>60</v>
      </c>
      <c r="B11" s="67">
        <v>52000000</v>
      </c>
      <c r="C11" s="68">
        <v>50085899</v>
      </c>
      <c r="D11" s="69">
        <v>49519552</v>
      </c>
      <c r="E11" s="67"/>
      <c r="F11" s="68"/>
      <c r="G11" s="69"/>
      <c r="H11" s="64">
        <f t="shared" si="1"/>
        <v>52000000</v>
      </c>
      <c r="I11" s="65">
        <f t="shared" si="1"/>
        <v>50085899</v>
      </c>
      <c r="J11" s="66">
        <f t="shared" si="1"/>
        <v>49519552</v>
      </c>
    </row>
    <row r="12" spans="1:10" s="9" customFormat="1">
      <c r="A12" s="121" t="s">
        <v>61</v>
      </c>
      <c r="B12" s="122">
        <f>+B13+B17+B20</f>
        <v>2705177795</v>
      </c>
      <c r="C12" s="123">
        <f t="shared" ref="C12:D12" si="2">+C13+C17+C20</f>
        <v>2397550671</v>
      </c>
      <c r="D12" s="124">
        <f t="shared" si="2"/>
        <v>2222562152</v>
      </c>
      <c r="E12" s="122">
        <f>+E13+E17+E20</f>
        <v>9275000</v>
      </c>
      <c r="F12" s="123">
        <f t="shared" ref="F12:G12" si="3">+F13+F17+F20</f>
        <v>9275000</v>
      </c>
      <c r="G12" s="124">
        <f t="shared" si="3"/>
        <v>9275000</v>
      </c>
      <c r="H12" s="122">
        <f>+H13+H17+H20</f>
        <v>2714452795</v>
      </c>
      <c r="I12" s="123">
        <f t="shared" ref="I12:J12" si="4">+I13+I17+I20</f>
        <v>2406825671</v>
      </c>
      <c r="J12" s="124">
        <f t="shared" si="4"/>
        <v>2231837152</v>
      </c>
    </row>
    <row r="13" spans="1:10" s="39" customFormat="1" ht="12">
      <c r="A13" s="38" t="s">
        <v>62</v>
      </c>
      <c r="B13" s="70">
        <f t="shared" ref="B13:J13" si="5">SUM(B14:B16)</f>
        <v>2028677795</v>
      </c>
      <c r="C13" s="71">
        <f t="shared" si="5"/>
        <v>2025918495</v>
      </c>
      <c r="D13" s="72">
        <f t="shared" si="5"/>
        <v>1884331702</v>
      </c>
      <c r="E13" s="70">
        <f t="shared" si="5"/>
        <v>9275000</v>
      </c>
      <c r="F13" s="71">
        <f t="shared" si="5"/>
        <v>9275000</v>
      </c>
      <c r="G13" s="72">
        <f t="shared" si="5"/>
        <v>9275000</v>
      </c>
      <c r="H13" s="70">
        <f t="shared" si="5"/>
        <v>2037952795</v>
      </c>
      <c r="I13" s="71">
        <f t="shared" si="5"/>
        <v>2035193495</v>
      </c>
      <c r="J13" s="72">
        <f t="shared" si="5"/>
        <v>1893606702</v>
      </c>
    </row>
    <row r="14" spans="1:10" s="40" customFormat="1" ht="11.25">
      <c r="A14" s="36" t="s">
        <v>63</v>
      </c>
      <c r="B14" s="64">
        <v>70025000</v>
      </c>
      <c r="C14" s="65">
        <v>70019362</v>
      </c>
      <c r="D14" s="66">
        <v>70019362</v>
      </c>
      <c r="E14" s="64">
        <v>9275000</v>
      </c>
      <c r="F14" s="65">
        <v>9275000</v>
      </c>
      <c r="G14" s="66">
        <v>9275000</v>
      </c>
      <c r="H14" s="64">
        <f t="shared" ref="H14:H15" si="6">+B14+E14</f>
        <v>79300000</v>
      </c>
      <c r="I14" s="65">
        <f t="shared" ref="I14:I15" si="7">+C14+F14</f>
        <v>79294362</v>
      </c>
      <c r="J14" s="66">
        <f t="shared" ref="J14:J15" si="8">+D14+G14</f>
        <v>79294362</v>
      </c>
    </row>
    <row r="15" spans="1:10" s="40" customFormat="1" ht="11.25">
      <c r="A15" s="36" t="s">
        <v>64</v>
      </c>
      <c r="B15" s="64">
        <v>1958652795</v>
      </c>
      <c r="C15" s="65">
        <v>1955899133</v>
      </c>
      <c r="D15" s="66">
        <v>1814312340</v>
      </c>
      <c r="E15" s="64"/>
      <c r="F15" s="65"/>
      <c r="G15" s="66"/>
      <c r="H15" s="64">
        <f t="shared" si="6"/>
        <v>1958652795</v>
      </c>
      <c r="I15" s="65">
        <f t="shared" si="7"/>
        <v>1955899133</v>
      </c>
      <c r="J15" s="66">
        <f t="shared" si="8"/>
        <v>1814312340</v>
      </c>
    </row>
    <row r="16" spans="1:10" s="40" customFormat="1" ht="11.25">
      <c r="A16" s="36" t="s">
        <v>9</v>
      </c>
      <c r="B16" s="64"/>
      <c r="C16" s="65"/>
      <c r="D16" s="66"/>
      <c r="E16" s="64"/>
      <c r="F16" s="65"/>
      <c r="G16" s="66"/>
      <c r="H16" s="64">
        <f t="shared" ref="H16:J16" si="9">+B16+E16</f>
        <v>0</v>
      </c>
      <c r="I16" s="65">
        <f t="shared" si="9"/>
        <v>0</v>
      </c>
      <c r="J16" s="66">
        <f t="shared" si="9"/>
        <v>0</v>
      </c>
    </row>
    <row r="17" spans="1:10" s="112" customFormat="1" ht="12">
      <c r="A17" s="38" t="s">
        <v>65</v>
      </c>
      <c r="B17" s="111">
        <f>SUM(B18:B19)</f>
        <v>69300000</v>
      </c>
      <c r="C17" s="113">
        <f>SUM(C18:C19)</f>
        <v>69216548</v>
      </c>
      <c r="D17" s="110">
        <f>SUM(D18:D19)</f>
        <v>69216548</v>
      </c>
      <c r="E17" s="70">
        <f t="shared" ref="E17:J17" si="10">SUM(E18:E19)</f>
        <v>0</v>
      </c>
      <c r="F17" s="71">
        <f t="shared" si="10"/>
        <v>0</v>
      </c>
      <c r="G17" s="72">
        <f t="shared" si="10"/>
        <v>0</v>
      </c>
      <c r="H17" s="70">
        <f t="shared" si="10"/>
        <v>69300000</v>
      </c>
      <c r="I17" s="71">
        <f t="shared" si="10"/>
        <v>69216548</v>
      </c>
      <c r="J17" s="72">
        <f t="shared" si="10"/>
        <v>69216548</v>
      </c>
    </row>
    <row r="18" spans="1:10" s="40" customFormat="1" ht="11.25">
      <c r="A18" s="36" t="s">
        <v>66</v>
      </c>
      <c r="B18" s="64">
        <v>69300000</v>
      </c>
      <c r="C18" s="65">
        <v>69216548</v>
      </c>
      <c r="D18" s="66">
        <v>69216548</v>
      </c>
      <c r="E18" s="64"/>
      <c r="F18" s="65"/>
      <c r="G18" s="66"/>
      <c r="H18" s="64">
        <f t="shared" ref="H18:H19" si="11">+B18+E18</f>
        <v>69300000</v>
      </c>
      <c r="I18" s="65">
        <f t="shared" ref="I18:I19" si="12">+C18+F18</f>
        <v>69216548</v>
      </c>
      <c r="J18" s="66">
        <f t="shared" ref="J18:J19" si="13">+D18+G18</f>
        <v>69216548</v>
      </c>
    </row>
    <row r="19" spans="1:10" s="40" customFormat="1" ht="11.25">
      <c r="A19" s="36" t="s">
        <v>67</v>
      </c>
      <c r="B19" s="64"/>
      <c r="C19" s="65"/>
      <c r="D19" s="66"/>
      <c r="E19" s="64"/>
      <c r="F19" s="65"/>
      <c r="G19" s="66"/>
      <c r="H19" s="64">
        <f t="shared" si="11"/>
        <v>0</v>
      </c>
      <c r="I19" s="65">
        <f t="shared" si="12"/>
        <v>0</v>
      </c>
      <c r="J19" s="66">
        <f t="shared" si="13"/>
        <v>0</v>
      </c>
    </row>
    <row r="20" spans="1:10" s="9" customFormat="1">
      <c r="A20" s="41" t="s">
        <v>68</v>
      </c>
      <c r="B20" s="73">
        <f>+B21+B23</f>
        <v>607200000</v>
      </c>
      <c r="C20" s="74">
        <f>+C21+C23</f>
        <v>302415628</v>
      </c>
      <c r="D20" s="75">
        <f>+D21+D23</f>
        <v>269013902</v>
      </c>
      <c r="E20" s="73">
        <f t="shared" ref="E20:G20" si="14">+E21+E23</f>
        <v>0</v>
      </c>
      <c r="F20" s="74">
        <f t="shared" si="14"/>
        <v>0</v>
      </c>
      <c r="G20" s="75">
        <f t="shared" si="14"/>
        <v>0</v>
      </c>
      <c r="H20" s="73">
        <f>+H21+H23</f>
        <v>607200000</v>
      </c>
      <c r="I20" s="74">
        <f>+I21+I23</f>
        <v>302415628</v>
      </c>
      <c r="J20" s="75">
        <f>+J21+J23</f>
        <v>269013902</v>
      </c>
    </row>
    <row r="21" spans="1:10" s="39" customFormat="1" ht="12">
      <c r="A21" s="38" t="s">
        <v>69</v>
      </c>
      <c r="B21" s="70">
        <f>+B22</f>
        <v>255000000</v>
      </c>
      <c r="C21" s="71">
        <f>+C22</f>
        <v>19940265</v>
      </c>
      <c r="D21" s="72">
        <f>+D22</f>
        <v>19940265</v>
      </c>
      <c r="E21" s="70">
        <f t="shared" ref="E21:G21" si="15">SUM(E22)</f>
        <v>0</v>
      </c>
      <c r="F21" s="71">
        <f t="shared" si="15"/>
        <v>0</v>
      </c>
      <c r="G21" s="72">
        <f t="shared" si="15"/>
        <v>0</v>
      </c>
      <c r="H21" s="70">
        <f>+H22</f>
        <v>255000000</v>
      </c>
      <c r="I21" s="71">
        <f>+I22</f>
        <v>19940265</v>
      </c>
      <c r="J21" s="72">
        <f>+J22</f>
        <v>19940265</v>
      </c>
    </row>
    <row r="22" spans="1:10">
      <c r="A22" s="36" t="s">
        <v>70</v>
      </c>
      <c r="B22" s="64">
        <v>255000000</v>
      </c>
      <c r="C22" s="65">
        <v>19940265</v>
      </c>
      <c r="D22" s="66">
        <v>19940265</v>
      </c>
      <c r="E22" s="64"/>
      <c r="F22" s="65"/>
      <c r="G22" s="66"/>
      <c r="H22" s="64">
        <f t="shared" ref="H22" si="16">+B22+E22</f>
        <v>255000000</v>
      </c>
      <c r="I22" s="65">
        <f t="shared" ref="I22" si="17">+C22+F22</f>
        <v>19940265</v>
      </c>
      <c r="J22" s="66">
        <f t="shared" ref="J22" si="18">+D22+G22</f>
        <v>19940265</v>
      </c>
    </row>
    <row r="23" spans="1:10" s="39" customFormat="1" thickBot="1">
      <c r="A23" s="42" t="s">
        <v>71</v>
      </c>
      <c r="B23" s="76">
        <v>352200000</v>
      </c>
      <c r="C23" s="77">
        <v>282475363</v>
      </c>
      <c r="D23" s="78">
        <v>249073637</v>
      </c>
      <c r="E23" s="76"/>
      <c r="F23" s="77"/>
      <c r="G23" s="78"/>
      <c r="H23" s="89">
        <f t="shared" ref="H23" si="19">+B23+E23</f>
        <v>352200000</v>
      </c>
      <c r="I23" s="90">
        <f t="shared" ref="I23" si="20">+C23+F23</f>
        <v>282475363</v>
      </c>
      <c r="J23" s="91">
        <f t="shared" ref="J23" si="21">+D23+G23</f>
        <v>249073637</v>
      </c>
    </row>
    <row r="24" spans="1:10" s="9" customFormat="1" ht="13.5" thickBot="1">
      <c r="A24" s="35" t="s">
        <v>72</v>
      </c>
      <c r="B24" s="61">
        <f t="shared" ref="B24:J24" si="22">+B7+B8+B12</f>
        <v>15364288367</v>
      </c>
      <c r="C24" s="62">
        <f t="shared" si="22"/>
        <v>14379951189</v>
      </c>
      <c r="D24" s="87">
        <f t="shared" si="22"/>
        <v>13640053941</v>
      </c>
      <c r="E24" s="61">
        <f t="shared" si="22"/>
        <v>3545056000</v>
      </c>
      <c r="F24" s="62">
        <f t="shared" si="22"/>
        <v>3545056000</v>
      </c>
      <c r="G24" s="87">
        <f t="shared" si="22"/>
        <v>3545056000</v>
      </c>
      <c r="H24" s="61">
        <f t="shared" si="22"/>
        <v>18909344367</v>
      </c>
      <c r="I24" s="62">
        <f t="shared" si="22"/>
        <v>17925007189</v>
      </c>
      <c r="J24" s="98">
        <f t="shared" si="22"/>
        <v>17185109941</v>
      </c>
    </row>
    <row r="25" spans="1:10" ht="13.5" thickBot="1">
      <c r="A25" s="93"/>
      <c r="B25" s="94"/>
      <c r="C25" s="95"/>
      <c r="D25" s="96"/>
      <c r="E25" s="94"/>
      <c r="F25" s="95"/>
      <c r="G25" s="96"/>
      <c r="H25" s="94"/>
      <c r="I25" s="95"/>
      <c r="J25" s="96"/>
    </row>
    <row r="26" spans="1:10" s="9" customFormat="1" ht="13.5" thickBot="1">
      <c r="A26" s="103" t="s">
        <v>73</v>
      </c>
      <c r="B26" s="61">
        <f>+B27+B31+B35+B38+B41+B44+B47+B51+B57</f>
        <v>34450169818</v>
      </c>
      <c r="C26" s="62">
        <f t="shared" ref="C26:D26" si="23">+C27+C31+C35+C38+C41+C44+C47+C51+C57</f>
        <v>30630688383</v>
      </c>
      <c r="D26" s="63">
        <f t="shared" si="23"/>
        <v>15799025153.209999</v>
      </c>
      <c r="E26" s="61">
        <f>+E27+E31+E35+E38+E41+E44+E47+E51+E57</f>
        <v>0</v>
      </c>
      <c r="F26" s="62">
        <f t="shared" ref="F26" si="24">+F27+F31+F35+F38+F41+F44+F47+F51+F57</f>
        <v>0</v>
      </c>
      <c r="G26" s="63">
        <f t="shared" ref="G26" si="25">+G27+G31+G35+G38+G41+G44+G47+G51+G57</f>
        <v>0</v>
      </c>
      <c r="H26" s="61">
        <f>+H27+H31+H35+H38+H41+H44+H47+H51+H57</f>
        <v>34450169818</v>
      </c>
      <c r="I26" s="62">
        <f t="shared" ref="I26" si="26">+I27+I31+I35+I38+I41+I44+I47+I51+I57</f>
        <v>30630688383</v>
      </c>
      <c r="J26" s="63">
        <f t="shared" ref="J26" si="27">+J27+J31+J35+J38+J41+J44+J47+J51+J57</f>
        <v>15799025153.209999</v>
      </c>
    </row>
    <row r="27" spans="1:10" s="83" customFormat="1">
      <c r="A27" s="99" t="s">
        <v>77</v>
      </c>
      <c r="B27" s="100">
        <f t="shared" ref="B27:J27" si="28">SUM(B28:B30)</f>
        <v>4406335084</v>
      </c>
      <c r="C27" s="101">
        <f t="shared" si="28"/>
        <v>3596082517</v>
      </c>
      <c r="D27" s="102">
        <f t="shared" si="28"/>
        <v>2334518868</v>
      </c>
      <c r="E27" s="100">
        <f t="shared" si="28"/>
        <v>0</v>
      </c>
      <c r="F27" s="101">
        <f t="shared" si="28"/>
        <v>0</v>
      </c>
      <c r="G27" s="102">
        <f t="shared" si="28"/>
        <v>0</v>
      </c>
      <c r="H27" s="100">
        <f t="shared" si="28"/>
        <v>4406335084</v>
      </c>
      <c r="I27" s="101">
        <f t="shared" si="28"/>
        <v>3596082517</v>
      </c>
      <c r="J27" s="102">
        <f t="shared" si="28"/>
        <v>2334518868</v>
      </c>
    </row>
    <row r="28" spans="1:10">
      <c r="A28" s="85" t="s">
        <v>78</v>
      </c>
      <c r="B28" s="79">
        <v>268263870</v>
      </c>
      <c r="C28" s="80">
        <v>261345874</v>
      </c>
      <c r="D28" s="81">
        <v>189618609</v>
      </c>
      <c r="E28" s="79"/>
      <c r="F28" s="80"/>
      <c r="G28" s="81"/>
      <c r="H28" s="79">
        <f t="shared" ref="H28:H30" si="29">+B28+E28</f>
        <v>268263870</v>
      </c>
      <c r="I28" s="80">
        <f t="shared" ref="I28:I30" si="30">+C28+F28</f>
        <v>261345874</v>
      </c>
      <c r="J28" s="81">
        <f t="shared" ref="J28:J30" si="31">+D28+G28</f>
        <v>189618609</v>
      </c>
    </row>
    <row r="29" spans="1:10" ht="22.5">
      <c r="A29" s="85" t="s">
        <v>79</v>
      </c>
      <c r="B29" s="79">
        <v>3689447778</v>
      </c>
      <c r="C29" s="80">
        <v>2890026952</v>
      </c>
      <c r="D29" s="81">
        <v>1899999749</v>
      </c>
      <c r="E29" s="79"/>
      <c r="F29" s="80"/>
      <c r="G29" s="81"/>
      <c r="H29" s="79">
        <f t="shared" si="29"/>
        <v>3689447778</v>
      </c>
      <c r="I29" s="80">
        <f t="shared" si="30"/>
        <v>2890026952</v>
      </c>
      <c r="J29" s="81">
        <f t="shared" si="31"/>
        <v>1899999749</v>
      </c>
    </row>
    <row r="30" spans="1:10">
      <c r="A30" s="85" t="s">
        <v>80</v>
      </c>
      <c r="B30" s="79">
        <v>448623436</v>
      </c>
      <c r="C30" s="80">
        <v>444709691</v>
      </c>
      <c r="D30" s="81">
        <v>244900510</v>
      </c>
      <c r="E30" s="79"/>
      <c r="F30" s="80"/>
      <c r="G30" s="81"/>
      <c r="H30" s="79">
        <f t="shared" si="29"/>
        <v>448623436</v>
      </c>
      <c r="I30" s="80">
        <f t="shared" si="30"/>
        <v>444709691</v>
      </c>
      <c r="J30" s="81">
        <f t="shared" si="31"/>
        <v>244900510</v>
      </c>
    </row>
    <row r="31" spans="1:10" s="83" customFormat="1">
      <c r="A31" s="84" t="s">
        <v>81</v>
      </c>
      <c r="B31" s="82">
        <f t="shared" ref="B31:J31" si="32">SUM(B32:B34)</f>
        <v>1312500965</v>
      </c>
      <c r="C31" s="92">
        <f t="shared" si="32"/>
        <v>498758070</v>
      </c>
      <c r="D31" s="97">
        <f t="shared" si="32"/>
        <v>328952601</v>
      </c>
      <c r="E31" s="82">
        <f t="shared" si="32"/>
        <v>0</v>
      </c>
      <c r="F31" s="92">
        <f t="shared" si="32"/>
        <v>0</v>
      </c>
      <c r="G31" s="97">
        <f t="shared" si="32"/>
        <v>0</v>
      </c>
      <c r="H31" s="82">
        <f t="shared" si="32"/>
        <v>1312500965</v>
      </c>
      <c r="I31" s="92">
        <f t="shared" si="32"/>
        <v>498758070</v>
      </c>
      <c r="J31" s="97">
        <f t="shared" si="32"/>
        <v>328952601</v>
      </c>
    </row>
    <row r="32" spans="1:10">
      <c r="A32" s="85" t="s">
        <v>82</v>
      </c>
      <c r="B32" s="79">
        <v>110000000</v>
      </c>
      <c r="C32" s="80">
        <v>0</v>
      </c>
      <c r="D32" s="81">
        <v>0</v>
      </c>
      <c r="E32" s="79"/>
      <c r="F32" s="80"/>
      <c r="G32" s="81"/>
      <c r="H32" s="79">
        <f t="shared" ref="H32:H34" si="33">+B32+E32</f>
        <v>110000000</v>
      </c>
      <c r="I32" s="80">
        <f t="shared" ref="I32:I34" si="34">+C32+F32</f>
        <v>0</v>
      </c>
      <c r="J32" s="81">
        <f t="shared" ref="J32:J34" si="35">+D32+G32</f>
        <v>0</v>
      </c>
    </row>
    <row r="33" spans="1:10">
      <c r="A33" s="85" t="s">
        <v>83</v>
      </c>
      <c r="B33" s="79">
        <v>1156918651</v>
      </c>
      <c r="C33" s="80">
        <v>475859621</v>
      </c>
      <c r="D33" s="81">
        <v>318370287</v>
      </c>
      <c r="E33" s="79"/>
      <c r="F33" s="80"/>
      <c r="G33" s="81"/>
      <c r="H33" s="79">
        <f t="shared" si="33"/>
        <v>1156918651</v>
      </c>
      <c r="I33" s="80">
        <f t="shared" si="34"/>
        <v>475859621</v>
      </c>
      <c r="J33" s="81">
        <f t="shared" si="35"/>
        <v>318370287</v>
      </c>
    </row>
    <row r="34" spans="1:10">
      <c r="A34" s="85" t="s">
        <v>113</v>
      </c>
      <c r="B34" s="79">
        <v>45582314</v>
      </c>
      <c r="C34" s="80">
        <v>22898449</v>
      </c>
      <c r="D34" s="81">
        <v>10582314</v>
      </c>
      <c r="E34" s="79"/>
      <c r="F34" s="80"/>
      <c r="G34" s="81"/>
      <c r="H34" s="79">
        <f t="shared" si="33"/>
        <v>45582314</v>
      </c>
      <c r="I34" s="80">
        <f t="shared" si="34"/>
        <v>22898449</v>
      </c>
      <c r="J34" s="81">
        <f t="shared" si="35"/>
        <v>10582314</v>
      </c>
    </row>
    <row r="35" spans="1:10" s="83" customFormat="1" ht="22.5">
      <c r="A35" s="84" t="s">
        <v>84</v>
      </c>
      <c r="B35" s="82">
        <f t="shared" ref="B35:J35" si="36">SUM(B36:B37)</f>
        <v>336789268</v>
      </c>
      <c r="C35" s="92">
        <f t="shared" si="36"/>
        <v>303420986</v>
      </c>
      <c r="D35" s="97">
        <f t="shared" si="36"/>
        <v>86922325</v>
      </c>
      <c r="E35" s="82">
        <f t="shared" si="36"/>
        <v>0</v>
      </c>
      <c r="F35" s="92">
        <f t="shared" si="36"/>
        <v>0</v>
      </c>
      <c r="G35" s="97">
        <f t="shared" si="36"/>
        <v>0</v>
      </c>
      <c r="H35" s="82">
        <f t="shared" si="36"/>
        <v>336789268</v>
      </c>
      <c r="I35" s="92">
        <f t="shared" si="36"/>
        <v>303420986</v>
      </c>
      <c r="J35" s="97">
        <f t="shared" si="36"/>
        <v>86922325</v>
      </c>
    </row>
    <row r="36" spans="1:10" s="9" customFormat="1" ht="22.5">
      <c r="A36" s="85" t="s">
        <v>85</v>
      </c>
      <c r="B36" s="79">
        <v>192114870</v>
      </c>
      <c r="C36" s="80">
        <v>158749308</v>
      </c>
      <c r="D36" s="81">
        <v>10422324</v>
      </c>
      <c r="E36" s="79"/>
      <c r="F36" s="80"/>
      <c r="G36" s="81"/>
      <c r="H36" s="79">
        <f t="shared" ref="H36:H37" si="37">+B36+E36</f>
        <v>192114870</v>
      </c>
      <c r="I36" s="80">
        <f t="shared" ref="I36:I37" si="38">+C36+F36</f>
        <v>158749308</v>
      </c>
      <c r="J36" s="81">
        <f t="shared" ref="J36:J37" si="39">+D36+G36</f>
        <v>10422324</v>
      </c>
    </row>
    <row r="37" spans="1:10" s="9" customFormat="1" ht="22.5">
      <c r="A37" s="85" t="s">
        <v>86</v>
      </c>
      <c r="B37" s="79">
        <v>144674398</v>
      </c>
      <c r="C37" s="80">
        <v>144671678</v>
      </c>
      <c r="D37" s="81">
        <v>76500001</v>
      </c>
      <c r="E37" s="79"/>
      <c r="F37" s="80"/>
      <c r="G37" s="81"/>
      <c r="H37" s="79">
        <f t="shared" si="37"/>
        <v>144674398</v>
      </c>
      <c r="I37" s="80">
        <f t="shared" si="38"/>
        <v>144671678</v>
      </c>
      <c r="J37" s="81">
        <f t="shared" si="39"/>
        <v>76500001</v>
      </c>
    </row>
    <row r="38" spans="1:10" s="83" customFormat="1" ht="22.5">
      <c r="A38" s="84" t="s">
        <v>87</v>
      </c>
      <c r="B38" s="82">
        <f t="shared" ref="B38:J38" si="40">SUM(B39:B40)</f>
        <v>4740813057</v>
      </c>
      <c r="C38" s="92">
        <f t="shared" si="40"/>
        <v>3979398201</v>
      </c>
      <c r="D38" s="97">
        <f t="shared" si="40"/>
        <v>1899933189</v>
      </c>
      <c r="E38" s="82">
        <f t="shared" si="40"/>
        <v>0</v>
      </c>
      <c r="F38" s="92">
        <f t="shared" si="40"/>
        <v>0</v>
      </c>
      <c r="G38" s="97">
        <f t="shared" si="40"/>
        <v>0</v>
      </c>
      <c r="H38" s="82">
        <f t="shared" si="40"/>
        <v>4740813057</v>
      </c>
      <c r="I38" s="92">
        <f t="shared" si="40"/>
        <v>3979398201</v>
      </c>
      <c r="J38" s="97">
        <f t="shared" si="40"/>
        <v>1899933189</v>
      </c>
    </row>
    <row r="39" spans="1:10" s="9" customFormat="1">
      <c r="A39" s="85" t="s">
        <v>88</v>
      </c>
      <c r="B39" s="79">
        <v>4380741977</v>
      </c>
      <c r="C39" s="80">
        <v>3790340439</v>
      </c>
      <c r="D39" s="81">
        <v>1794563389</v>
      </c>
      <c r="E39" s="79"/>
      <c r="F39" s="80"/>
      <c r="G39" s="81"/>
      <c r="H39" s="79">
        <f t="shared" ref="H39:H40" si="41">+B39+E39</f>
        <v>4380741977</v>
      </c>
      <c r="I39" s="80">
        <f t="shared" ref="I39:I40" si="42">+C39+F39</f>
        <v>3790340439</v>
      </c>
      <c r="J39" s="81">
        <f t="shared" ref="J39:J40" si="43">+D39+G39</f>
        <v>1794563389</v>
      </c>
    </row>
    <row r="40" spans="1:10" s="9" customFormat="1">
      <c r="A40" s="85" t="s">
        <v>89</v>
      </c>
      <c r="B40" s="79">
        <v>360071080</v>
      </c>
      <c r="C40" s="80">
        <v>189057762</v>
      </c>
      <c r="D40" s="81">
        <v>105369800</v>
      </c>
      <c r="E40" s="79"/>
      <c r="F40" s="80"/>
      <c r="G40" s="81"/>
      <c r="H40" s="79">
        <f t="shared" si="41"/>
        <v>360071080</v>
      </c>
      <c r="I40" s="80">
        <f t="shared" si="42"/>
        <v>189057762</v>
      </c>
      <c r="J40" s="81">
        <f t="shared" si="43"/>
        <v>105369800</v>
      </c>
    </row>
    <row r="41" spans="1:10" s="83" customFormat="1" ht="33.75">
      <c r="A41" s="84" t="s">
        <v>90</v>
      </c>
      <c r="B41" s="82">
        <f t="shared" ref="B41:J41" si="44">+B42+B43</f>
        <v>7916322316</v>
      </c>
      <c r="C41" s="92">
        <f t="shared" si="44"/>
        <v>7523937534</v>
      </c>
      <c r="D41" s="97">
        <f t="shared" si="44"/>
        <v>4320303020.21</v>
      </c>
      <c r="E41" s="82">
        <f t="shared" si="44"/>
        <v>0</v>
      </c>
      <c r="F41" s="92">
        <f t="shared" si="44"/>
        <v>0</v>
      </c>
      <c r="G41" s="97">
        <f t="shared" si="44"/>
        <v>0</v>
      </c>
      <c r="H41" s="82">
        <f t="shared" si="44"/>
        <v>7916322316</v>
      </c>
      <c r="I41" s="92">
        <f t="shared" si="44"/>
        <v>7523937534</v>
      </c>
      <c r="J41" s="97">
        <f t="shared" si="44"/>
        <v>4320303020.21</v>
      </c>
    </row>
    <row r="42" spans="1:10" s="9" customFormat="1">
      <c r="A42" s="85" t="s">
        <v>91</v>
      </c>
      <c r="B42" s="79">
        <v>7831755946</v>
      </c>
      <c r="C42" s="80">
        <v>7440125849</v>
      </c>
      <c r="D42" s="81">
        <v>4252235592.21</v>
      </c>
      <c r="E42" s="79"/>
      <c r="F42" s="80"/>
      <c r="G42" s="81"/>
      <c r="H42" s="79">
        <f t="shared" ref="H42:H43" si="45">+B42+E42</f>
        <v>7831755946</v>
      </c>
      <c r="I42" s="80">
        <f t="shared" ref="I42:I43" si="46">+C42+F42</f>
        <v>7440125849</v>
      </c>
      <c r="J42" s="81">
        <f t="shared" ref="J42:J43" si="47">+D42+G42</f>
        <v>4252235592.21</v>
      </c>
    </row>
    <row r="43" spans="1:10" s="9" customFormat="1">
      <c r="A43" s="85" t="s">
        <v>92</v>
      </c>
      <c r="B43" s="79">
        <v>84566370</v>
      </c>
      <c r="C43" s="80">
        <v>83811685</v>
      </c>
      <c r="D43" s="81">
        <v>68067428</v>
      </c>
      <c r="E43" s="79"/>
      <c r="F43" s="80"/>
      <c r="G43" s="81"/>
      <c r="H43" s="79">
        <f t="shared" si="45"/>
        <v>84566370</v>
      </c>
      <c r="I43" s="80">
        <f t="shared" si="46"/>
        <v>83811685</v>
      </c>
      <c r="J43" s="81">
        <f t="shared" si="47"/>
        <v>68067428</v>
      </c>
    </row>
    <row r="44" spans="1:10" s="83" customFormat="1" ht="33.75">
      <c r="A44" s="84" t="s">
        <v>93</v>
      </c>
      <c r="B44" s="82">
        <f t="shared" ref="B44:J44" si="48">SUM(B45:B46)</f>
        <v>1501537092</v>
      </c>
      <c r="C44" s="92">
        <f t="shared" si="48"/>
        <v>1428985627</v>
      </c>
      <c r="D44" s="97">
        <f t="shared" si="48"/>
        <v>109077805</v>
      </c>
      <c r="E44" s="82">
        <f t="shared" si="48"/>
        <v>0</v>
      </c>
      <c r="F44" s="92">
        <f t="shared" si="48"/>
        <v>0</v>
      </c>
      <c r="G44" s="97">
        <f t="shared" si="48"/>
        <v>0</v>
      </c>
      <c r="H44" s="82">
        <f t="shared" si="48"/>
        <v>1501537092</v>
      </c>
      <c r="I44" s="92">
        <f t="shared" si="48"/>
        <v>1428985627</v>
      </c>
      <c r="J44" s="97">
        <f t="shared" si="48"/>
        <v>109077805</v>
      </c>
    </row>
    <row r="45" spans="1:10" s="9" customFormat="1" ht="22.5">
      <c r="A45" s="85" t="s">
        <v>94</v>
      </c>
      <c r="B45" s="79">
        <v>137617686</v>
      </c>
      <c r="C45" s="80">
        <v>74999804</v>
      </c>
      <c r="D45" s="81">
        <v>0</v>
      </c>
      <c r="E45" s="79"/>
      <c r="F45" s="80"/>
      <c r="G45" s="81"/>
      <c r="H45" s="79">
        <f t="shared" ref="H45:H46" si="49">+B45+E45</f>
        <v>137617686</v>
      </c>
      <c r="I45" s="80">
        <f t="shared" ref="I45:I46" si="50">+C45+F45</f>
        <v>74999804</v>
      </c>
      <c r="J45" s="81">
        <f t="shared" ref="J45:J46" si="51">+D45+G45</f>
        <v>0</v>
      </c>
    </row>
    <row r="46" spans="1:10" s="9" customFormat="1" ht="22.5">
      <c r="A46" s="85" t="s">
        <v>95</v>
      </c>
      <c r="B46" s="79">
        <v>1363919406</v>
      </c>
      <c r="C46" s="80">
        <v>1353985823</v>
      </c>
      <c r="D46" s="81">
        <v>109077805</v>
      </c>
      <c r="E46" s="79"/>
      <c r="F46" s="80"/>
      <c r="G46" s="81"/>
      <c r="H46" s="79">
        <f t="shared" si="49"/>
        <v>1363919406</v>
      </c>
      <c r="I46" s="80">
        <f t="shared" si="50"/>
        <v>1353985823</v>
      </c>
      <c r="J46" s="81">
        <f t="shared" si="51"/>
        <v>109077805</v>
      </c>
    </row>
    <row r="47" spans="1:10" s="83" customFormat="1" ht="22.5">
      <c r="A47" s="84" t="s">
        <v>96</v>
      </c>
      <c r="B47" s="82">
        <f t="shared" ref="B47:E47" si="52">SUM(B48:B50)</f>
        <v>2150636047</v>
      </c>
      <c r="C47" s="92">
        <f t="shared" si="52"/>
        <v>1734200886</v>
      </c>
      <c r="D47" s="97">
        <f t="shared" si="52"/>
        <v>982328822</v>
      </c>
      <c r="E47" s="82">
        <f t="shared" si="52"/>
        <v>0</v>
      </c>
      <c r="F47" s="92">
        <f t="shared" ref="F47" si="53">SUM(F48:F50)</f>
        <v>0</v>
      </c>
      <c r="G47" s="97">
        <f t="shared" ref="G47" si="54">SUM(G48:G50)</f>
        <v>0</v>
      </c>
      <c r="H47" s="82">
        <f t="shared" ref="H47" si="55">SUM(H48:H50)</f>
        <v>2150636047</v>
      </c>
      <c r="I47" s="92">
        <f t="shared" ref="I47" si="56">SUM(I48:I50)</f>
        <v>1734200886</v>
      </c>
      <c r="J47" s="97">
        <f t="shared" ref="J47" si="57">SUM(J48:J50)</f>
        <v>982328822</v>
      </c>
    </row>
    <row r="48" spans="1:10" s="9" customFormat="1" ht="22.5">
      <c r="A48" s="85" t="s">
        <v>97</v>
      </c>
      <c r="B48" s="79">
        <v>765628550</v>
      </c>
      <c r="C48" s="80">
        <v>635660459</v>
      </c>
      <c r="D48" s="81">
        <v>347665699</v>
      </c>
      <c r="E48" s="79"/>
      <c r="F48" s="80"/>
      <c r="G48" s="81"/>
      <c r="H48" s="79">
        <f t="shared" ref="H48:H50" si="58">+B48+E48</f>
        <v>765628550</v>
      </c>
      <c r="I48" s="80">
        <f t="shared" ref="I48:I50" si="59">+C48+F48</f>
        <v>635660459</v>
      </c>
      <c r="J48" s="81">
        <f t="shared" ref="J48:J50" si="60">+D48+G48</f>
        <v>347665699</v>
      </c>
    </row>
    <row r="49" spans="1:10" s="9" customFormat="1">
      <c r="A49" s="85" t="s">
        <v>98</v>
      </c>
      <c r="B49" s="79">
        <v>1035007497</v>
      </c>
      <c r="C49" s="80">
        <v>752618635</v>
      </c>
      <c r="D49" s="81">
        <v>478466919</v>
      </c>
      <c r="E49" s="79"/>
      <c r="F49" s="80"/>
      <c r="G49" s="81"/>
      <c r="H49" s="79">
        <f t="shared" si="58"/>
        <v>1035007497</v>
      </c>
      <c r="I49" s="80">
        <f t="shared" si="59"/>
        <v>752618635</v>
      </c>
      <c r="J49" s="81">
        <f t="shared" si="60"/>
        <v>478466919</v>
      </c>
    </row>
    <row r="50" spans="1:10" s="9" customFormat="1">
      <c r="A50" s="85" t="s">
        <v>99</v>
      </c>
      <c r="B50" s="79">
        <v>350000000</v>
      </c>
      <c r="C50" s="80">
        <v>345921792</v>
      </c>
      <c r="D50" s="81">
        <v>156196204</v>
      </c>
      <c r="E50" s="79"/>
      <c r="F50" s="80"/>
      <c r="G50" s="81"/>
      <c r="H50" s="79">
        <f t="shared" si="58"/>
        <v>350000000</v>
      </c>
      <c r="I50" s="80">
        <f t="shared" si="59"/>
        <v>345921792</v>
      </c>
      <c r="J50" s="81">
        <f t="shared" si="60"/>
        <v>156196204</v>
      </c>
    </row>
    <row r="51" spans="1:10" s="83" customFormat="1">
      <c r="A51" s="84" t="s">
        <v>100</v>
      </c>
      <c r="B51" s="82">
        <v>4960233897</v>
      </c>
      <c r="C51" s="92">
        <v>4625063779</v>
      </c>
      <c r="D51" s="97">
        <v>2995065610</v>
      </c>
      <c r="E51" s="82">
        <f t="shared" ref="E51:J51" si="61">SUM(E52:E56)</f>
        <v>0</v>
      </c>
      <c r="F51" s="92">
        <f t="shared" si="61"/>
        <v>0</v>
      </c>
      <c r="G51" s="97">
        <f t="shared" si="61"/>
        <v>0</v>
      </c>
      <c r="H51" s="82">
        <f t="shared" si="61"/>
        <v>4960233897</v>
      </c>
      <c r="I51" s="92">
        <f t="shared" si="61"/>
        <v>4625063779</v>
      </c>
      <c r="J51" s="97">
        <f t="shared" si="61"/>
        <v>2995065610</v>
      </c>
    </row>
    <row r="52" spans="1:10" s="9" customFormat="1">
      <c r="A52" s="85" t="s">
        <v>101</v>
      </c>
      <c r="B52" s="79">
        <v>1476819811</v>
      </c>
      <c r="C52" s="80">
        <v>1282071624</v>
      </c>
      <c r="D52" s="81">
        <v>855695213</v>
      </c>
      <c r="E52" s="79"/>
      <c r="F52" s="80"/>
      <c r="G52" s="81"/>
      <c r="H52" s="79">
        <f t="shared" ref="H52:H56" si="62">+B52+E52</f>
        <v>1476819811</v>
      </c>
      <c r="I52" s="80">
        <f t="shared" ref="I52:I56" si="63">+C52+F52</f>
        <v>1282071624</v>
      </c>
      <c r="J52" s="81">
        <f t="shared" ref="J52:J56" si="64">+D52+G52</f>
        <v>855695213</v>
      </c>
    </row>
    <row r="53" spans="1:10" s="9" customFormat="1" ht="22.5">
      <c r="A53" s="85" t="s">
        <v>102</v>
      </c>
      <c r="B53" s="79">
        <v>448000000</v>
      </c>
      <c r="C53" s="80">
        <v>373000000</v>
      </c>
      <c r="D53" s="81">
        <v>289878414</v>
      </c>
      <c r="E53" s="79"/>
      <c r="F53" s="80"/>
      <c r="G53" s="81"/>
      <c r="H53" s="79">
        <f t="shared" si="62"/>
        <v>448000000</v>
      </c>
      <c r="I53" s="80">
        <f t="shared" si="63"/>
        <v>373000000</v>
      </c>
      <c r="J53" s="81">
        <f t="shared" si="64"/>
        <v>289878414</v>
      </c>
    </row>
    <row r="54" spans="1:10" s="9" customFormat="1">
      <c r="A54" s="85" t="s">
        <v>103</v>
      </c>
      <c r="B54" s="79">
        <v>503096349</v>
      </c>
      <c r="C54" s="80">
        <v>473206223</v>
      </c>
      <c r="D54" s="81">
        <v>343020632</v>
      </c>
      <c r="E54" s="79"/>
      <c r="F54" s="80"/>
      <c r="G54" s="81"/>
      <c r="H54" s="79">
        <f t="shared" si="62"/>
        <v>503096349</v>
      </c>
      <c r="I54" s="80">
        <f t="shared" si="63"/>
        <v>473206223</v>
      </c>
      <c r="J54" s="81">
        <f t="shared" si="64"/>
        <v>343020632</v>
      </c>
    </row>
    <row r="55" spans="1:10" s="9" customFormat="1">
      <c r="A55" s="85" t="s">
        <v>104</v>
      </c>
      <c r="B55" s="79">
        <v>1924495850</v>
      </c>
      <c r="C55" s="80">
        <v>1917234204</v>
      </c>
      <c r="D55" s="81">
        <v>1184379763</v>
      </c>
      <c r="E55" s="79"/>
      <c r="F55" s="80"/>
      <c r="G55" s="81"/>
      <c r="H55" s="79">
        <f t="shared" si="62"/>
        <v>1924495850</v>
      </c>
      <c r="I55" s="80">
        <f t="shared" si="63"/>
        <v>1917234204</v>
      </c>
      <c r="J55" s="81">
        <f t="shared" si="64"/>
        <v>1184379763</v>
      </c>
    </row>
    <row r="56" spans="1:10" s="9" customFormat="1">
      <c r="A56" s="85" t="s">
        <v>105</v>
      </c>
      <c r="B56" s="79">
        <v>607821887</v>
      </c>
      <c r="C56" s="80">
        <v>579551728</v>
      </c>
      <c r="D56" s="81">
        <v>322091588</v>
      </c>
      <c r="E56" s="79"/>
      <c r="F56" s="80"/>
      <c r="G56" s="81"/>
      <c r="H56" s="79">
        <f t="shared" si="62"/>
        <v>607821887</v>
      </c>
      <c r="I56" s="80">
        <f t="shared" si="63"/>
        <v>579551728</v>
      </c>
      <c r="J56" s="81">
        <f t="shared" si="64"/>
        <v>322091588</v>
      </c>
    </row>
    <row r="57" spans="1:10" s="83" customFormat="1" ht="33.75">
      <c r="A57" s="84" t="s">
        <v>106</v>
      </c>
      <c r="B57" s="82">
        <f t="shared" ref="B57:J57" si="65">SUM(B58:B60)</f>
        <v>7125002092</v>
      </c>
      <c r="C57" s="92">
        <f t="shared" si="65"/>
        <v>6940840783</v>
      </c>
      <c r="D57" s="97">
        <f t="shared" si="65"/>
        <v>2741922913</v>
      </c>
      <c r="E57" s="82">
        <f t="shared" si="65"/>
        <v>0</v>
      </c>
      <c r="F57" s="92">
        <f t="shared" si="65"/>
        <v>0</v>
      </c>
      <c r="G57" s="97">
        <f t="shared" si="65"/>
        <v>0</v>
      </c>
      <c r="H57" s="82">
        <f t="shared" si="65"/>
        <v>7125002092</v>
      </c>
      <c r="I57" s="92">
        <f t="shared" si="65"/>
        <v>6940840783</v>
      </c>
      <c r="J57" s="97">
        <f t="shared" si="65"/>
        <v>2741922913</v>
      </c>
    </row>
    <row r="58" spans="1:10" s="9" customFormat="1">
      <c r="A58" s="85" t="s">
        <v>107</v>
      </c>
      <c r="B58" s="79">
        <v>194305964</v>
      </c>
      <c r="C58" s="80">
        <v>194251347</v>
      </c>
      <c r="D58" s="81">
        <v>156263604</v>
      </c>
      <c r="E58" s="79"/>
      <c r="F58" s="80"/>
      <c r="G58" s="81"/>
      <c r="H58" s="79">
        <f t="shared" ref="H58:H60" si="66">+B58+E58</f>
        <v>194305964</v>
      </c>
      <c r="I58" s="80">
        <f t="shared" ref="I58:I60" si="67">+C58+F58</f>
        <v>194251347</v>
      </c>
      <c r="J58" s="81">
        <f t="shared" ref="J58:J60" si="68">+D58+G58</f>
        <v>156263604</v>
      </c>
    </row>
    <row r="59" spans="1:10" s="9" customFormat="1" ht="22.5">
      <c r="A59" s="85" t="s">
        <v>108</v>
      </c>
      <c r="B59" s="79">
        <v>678332512</v>
      </c>
      <c r="C59" s="80">
        <v>512605694</v>
      </c>
      <c r="D59" s="81">
        <v>237216148</v>
      </c>
      <c r="E59" s="79"/>
      <c r="F59" s="80"/>
      <c r="G59" s="81"/>
      <c r="H59" s="79">
        <f t="shared" si="66"/>
        <v>678332512</v>
      </c>
      <c r="I59" s="80">
        <f t="shared" si="67"/>
        <v>512605694</v>
      </c>
      <c r="J59" s="81">
        <f t="shared" si="68"/>
        <v>237216148</v>
      </c>
    </row>
    <row r="60" spans="1:10" s="9" customFormat="1" ht="22.5">
      <c r="A60" s="85" t="s">
        <v>109</v>
      </c>
      <c r="B60" s="79">
        <v>6252363616</v>
      </c>
      <c r="C60" s="80">
        <v>6233983742</v>
      </c>
      <c r="D60" s="81">
        <v>2348443161</v>
      </c>
      <c r="E60" s="79"/>
      <c r="F60" s="80"/>
      <c r="G60" s="81"/>
      <c r="H60" s="79">
        <f t="shared" si="66"/>
        <v>6252363616</v>
      </c>
      <c r="I60" s="80">
        <f t="shared" si="67"/>
        <v>6233983742</v>
      </c>
      <c r="J60" s="81">
        <f t="shared" si="68"/>
        <v>2348443161</v>
      </c>
    </row>
    <row r="61" spans="1:10" s="9" customFormat="1" ht="13.5" thickBot="1">
      <c r="A61" s="104"/>
      <c r="B61" s="105"/>
      <c r="C61" s="106"/>
      <c r="D61" s="107"/>
      <c r="E61" s="105"/>
      <c r="F61" s="106"/>
      <c r="G61" s="107"/>
      <c r="H61" s="105"/>
      <c r="I61" s="106"/>
      <c r="J61" s="107"/>
    </row>
    <row r="62" spans="1:10" s="9" customFormat="1" ht="13.5" thickBot="1">
      <c r="A62" s="108" t="s">
        <v>74</v>
      </c>
      <c r="B62" s="114">
        <v>6500000000</v>
      </c>
      <c r="C62" s="115">
        <v>6173545834.5299997</v>
      </c>
      <c r="D62" s="116">
        <v>5702308105.2799997</v>
      </c>
      <c r="E62" s="61"/>
      <c r="F62" s="62"/>
      <c r="G62" s="63"/>
      <c r="H62" s="61">
        <v>6500000000</v>
      </c>
      <c r="I62" s="62">
        <v>6173545834.5299997</v>
      </c>
      <c r="J62" s="63">
        <v>5702308105.2799997</v>
      </c>
    </row>
    <row r="63" spans="1:10" s="9" customFormat="1" ht="27.75" customHeight="1" thickBot="1">
      <c r="A63" s="35" t="s">
        <v>75</v>
      </c>
      <c r="B63" s="61">
        <f>+B24+B26+B62</f>
        <v>56314458185</v>
      </c>
      <c r="C63" s="61">
        <f t="shared" ref="C63:I63" si="69">+C24+C26+C62</f>
        <v>51184185406.529999</v>
      </c>
      <c r="D63" s="61">
        <f t="shared" si="69"/>
        <v>35141387199.489998</v>
      </c>
      <c r="E63" s="61">
        <f t="shared" si="69"/>
        <v>3545056000</v>
      </c>
      <c r="F63" s="61">
        <f t="shared" si="69"/>
        <v>3545056000</v>
      </c>
      <c r="G63" s="61">
        <f t="shared" si="69"/>
        <v>3545056000</v>
      </c>
      <c r="H63" s="61">
        <f t="shared" si="69"/>
        <v>59859514185</v>
      </c>
      <c r="I63" s="61">
        <f t="shared" si="69"/>
        <v>54729241406.529999</v>
      </c>
      <c r="J63" s="63">
        <f>+J24+J26+J62</f>
        <v>38686443199.489998</v>
      </c>
    </row>
    <row r="64" spans="1:10" ht="25.5" customHeight="1">
      <c r="A64" s="128" t="s">
        <v>76</v>
      </c>
      <c r="B64" s="128"/>
      <c r="C64" s="128"/>
      <c r="D64" s="128"/>
      <c r="E64" s="128"/>
      <c r="F64" s="128"/>
      <c r="G64" s="128"/>
      <c r="H64" s="128"/>
      <c r="I64" s="128"/>
      <c r="J64" s="128"/>
    </row>
    <row r="65" spans="1:10">
      <c r="A65" s="128"/>
      <c r="B65" s="128"/>
      <c r="C65" s="128"/>
      <c r="D65" s="128"/>
      <c r="E65" s="128"/>
      <c r="F65" s="128"/>
      <c r="G65" s="128"/>
      <c r="H65" s="128"/>
      <c r="I65" s="128"/>
      <c r="J65" s="128"/>
    </row>
    <row r="66" spans="1:10">
      <c r="H66" s="86"/>
    </row>
    <row r="67" spans="1:10">
      <c r="B67" s="86"/>
      <c r="D67" s="86"/>
      <c r="H67" s="86"/>
      <c r="I67" s="86"/>
      <c r="J67" s="86"/>
    </row>
    <row r="68" spans="1:10">
      <c r="I68" s="86"/>
    </row>
  </sheetData>
  <sheetProtection algorithmName="SHA-512" hashValue="jHKWbsmSIIpYhA2Zbl2gCAvC2OtqBW9ZM6awXFWVuPBSUVLgrerwfgPSXtlHnw+1Wer/1ACusbDbF2Xkzz6aAA==" saltValue="Fh9JbK+cFl0qxZ0osZN7/A==" spinCount="100000" sheet="1" objects="1" scenarios="1" selectLockedCells="1" selectUnlockedCells="1"/>
  <mergeCells count="10">
    <mergeCell ref="A64:J64"/>
    <mergeCell ref="A65:J65"/>
    <mergeCell ref="A1:I1"/>
    <mergeCell ref="A2:J2"/>
    <mergeCell ref="A3:J3"/>
    <mergeCell ref="B4:J4"/>
    <mergeCell ref="A5:A6"/>
    <mergeCell ref="B5:D5"/>
    <mergeCell ref="E5:G5"/>
    <mergeCell ref="H5:J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5-1 Ingresos</vt:lpstr>
      <vt:lpstr>Anexo 5-2 Gastos</vt:lpstr>
      <vt:lpstr>'Anexo 5-1 Ingresos'!Área_de_impresión</vt:lpstr>
      <vt:lpstr>'Anexo 5-2 Gastos'!Área_de_impresión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JoseRamiro Benjumea Narvaez</dc:creator>
  <cp:lastModifiedBy>Andres Mauricio Valencia Ceballos</cp:lastModifiedBy>
  <dcterms:created xsi:type="dcterms:W3CDTF">2017-07-11T16:53:14Z</dcterms:created>
  <dcterms:modified xsi:type="dcterms:W3CDTF">2020-12-15T20:23:18Z</dcterms:modified>
</cp:coreProperties>
</file>